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МР\Лужский - 1 971 071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материалами'!$B$17</definedName>
    <definedName name="Ind" localSheetId="0">'ЛСР по форме №4 с материалами'!$D$5</definedName>
    <definedName name="Obj" localSheetId="0">'ЛСР по форме №4 с материалами'!#REF!</definedName>
    <definedName name="Obosn" localSheetId="0">'ЛСР по форме №4 с материалами'!$B$11</definedName>
    <definedName name="SmPr" localSheetId="0">'ЛСР по форме №4 с материалами'!$B$12</definedName>
    <definedName name="_xlnm.Print_Titles" localSheetId="0">'ЛСР по форме №4 с материалами'!$23:$23</definedName>
  </definedNames>
  <calcPr calcId="152511"/>
</workbook>
</file>

<file path=xl/calcChain.xml><?xml version="1.0" encoding="utf-8"?>
<calcChain xmlns="http://schemas.openxmlformats.org/spreadsheetml/2006/main">
  <c r="H287" i="2" l="1"/>
  <c r="H288" i="2" s="1"/>
  <c r="H289" i="2" s="1"/>
  <c r="H290" i="2" s="1"/>
  <c r="H291" i="2" s="1"/>
  <c r="K70" i="2"/>
  <c r="H70" i="2"/>
  <c r="H54" i="2"/>
  <c r="H292" i="2" l="1"/>
  <c r="H293" i="2" s="1"/>
</calcChain>
</file>

<file path=xl/sharedStrings.xml><?xml version="1.0" encoding="utf-8"?>
<sst xmlns="http://schemas.openxmlformats.org/spreadsheetml/2006/main" count="716" uniqueCount="467">
  <si>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</si>
  <si>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</si>
  <si>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</si>
  <si>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</si>
  <si>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</si>
  <si>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</si>
  <si>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</si>
  <si>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</si>
  <si>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</si>
  <si>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</si>
  <si>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</si>
  <si>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</si>
  <si>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</si>
  <si>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</si>
  <si>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</si>
  <si>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Демонтажные работы</t>
  </si>
  <si>
    <r>
      <t>ТЕРм10-04-066-04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</si>
  <si>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Коробка кабельная соединительная или разветвительная (Демонтаж кабельного делителя)
(1 шт.)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с разборкой и резкой на части ОЗП=0,5; ЭМ=0,5 к расх.; ЗПМ=0,5; МАТ=0 к расх.; ТЗ=0,5; ТЗМ=0,5)
ИНДЕКС К ПОЗИЦИИ(справочно):
ТЕРм10-04-066-04 Аппаратно-студийное оборудование телевизионных центров и радиодомов (06.2015) ОЗП=8,91; ЗПМ=8,91; МАТ=5,48
НР (225,33 руб.): 92%*0.85 от ФОТ
СП (149,84 руб.): 65%*0.8 от ФОТ</t>
    </r>
  </si>
  <si>
    <t>32,34
32,34</t>
  </si>
  <si>
    <r>
      <t>ТЕРм08-03-571-04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</si>
  <si>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 ВРУ жилого дома. Щит заводского изготовления однорядный или двухрядный: шкафного исполнения, глубина до 600 мм
(1 м ширины по фронту)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с разборкой и резкой на части ОЗП=0,5; ЭМ=0,5 к расх.; ЗПМ=0,5; МАТ=0 к расх.; ТЗ=0,5; ТЗМ=0,5;
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ТЕРм08-03-571-04 Низковольтные комплектные устройства (06.2015) ОЗП=8,91; ЭМ=6,11; ЗПМ=8,91; МАТ=7,36
НР (341,46 руб.): 95%*0.85 от ФОТ
СП (219,89 руб.): 65%*0.8 от ФОТ</t>
    </r>
  </si>
  <si>
    <r>
      <t>0,6</t>
    </r>
    <r>
      <rPr>
        <i/>
        <sz val="7"/>
        <rFont val="Arial"/>
        <family val="2"/>
        <charset val="204"/>
      </rPr>
      <t xml:space="preserve">
0,6*1</t>
    </r>
  </si>
  <si>
    <t>222,44
66,22</t>
  </si>
  <si>
    <t>156,22
12,89</t>
  </si>
  <si>
    <t>93,73
7,73</t>
  </si>
  <si>
    <r>
      <t>ТЕРр67-3-1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</si>
  <si>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 кабеля. Демонтаж кабелей в подвале здания, подключённых к ВРУ
(100 м)</t>
    </r>
    <r>
      <rPr>
        <i/>
        <sz val="7"/>
        <rFont val="Arial"/>
        <family val="2"/>
        <charset val="204"/>
      </rPr>
      <t xml:space="preserve">
ИНДЕКС К ПОЗИЦИИ(справочно):
ТЕРр67-3-1 Электромонтажные работы (06.2015) ОЗП=8,91; ЭМ=6,61; ЗПМ=8,91
НР (919,27 руб.): 85%*0.85 от ФОТ
СП (661,62 руб.): 65%*0.8 от ФОТ</t>
    </r>
  </si>
  <si>
    <r>
      <t>1</t>
    </r>
    <r>
      <rPr>
        <i/>
        <sz val="7"/>
        <rFont val="Arial"/>
        <family val="2"/>
        <charset val="204"/>
      </rPr>
      <t xml:space="preserve">
100/100</t>
    </r>
  </si>
  <si>
    <t>143
142,58</t>
  </si>
  <si>
    <t>0,42
0,22</t>
  </si>
  <si>
    <r>
      <t>ТЕРр67-2-4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</si>
  <si>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 проводов из труб суммарным сечением: до 70 мм2 (Демонтаж кабеля  АВВГ 4х50 мм2  в гофрированной ПНД трубе)
(100 м пучка проводов)</t>
    </r>
    <r>
      <rPr>
        <i/>
        <sz val="7"/>
        <rFont val="Arial"/>
        <family val="2"/>
        <charset val="204"/>
      </rPr>
      <t xml:space="preserve">
ИНДЕКС К ПОЗИЦИИ(справочно):
ТЕРр67-2-4 Электромонтажные работы (06.2015) ОЗП=8,91; ЭМ=6,61; ЗПМ=8,91
НР (175,42 руб.): 85%*0.85 от ФОТ
СП (126,26 руб.): 65%*0.8 от ФОТ</t>
    </r>
  </si>
  <si>
    <r>
      <t>0,3</t>
    </r>
    <r>
      <rPr>
        <i/>
        <sz val="7"/>
        <rFont val="Arial"/>
        <family val="2"/>
        <charset val="204"/>
      </rPr>
      <t xml:space="preserve">
30/100</t>
    </r>
  </si>
  <si>
    <t>91,23
90,4</t>
  </si>
  <si>
    <t>0,83
0,44</t>
  </si>
  <si>
    <t>0,25
0,13</t>
  </si>
  <si>
    <r>
      <t>ТЕРр67-4-3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</si>
  <si>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Демонтаж: светильников с лампами накаливания. Демонтаж светильников в подъездах
(100 шт.)</t>
    </r>
    <r>
      <rPr>
        <i/>
        <sz val="7"/>
        <rFont val="Arial"/>
        <family val="2"/>
        <charset val="204"/>
      </rPr>
      <t xml:space="preserve">
ИНДЕКС К ПОЗИЦИИ(справочно):
ТЕРр67-4-3 Электромонтажные работы (06.2015) ОЗП=8,91; ЭМ=6,61; ЗПМ=8,91
НР (109,05 руб.): 85%*0.85 от ФОТ
СП (78,49 руб.): 65%*0.8 от ФОТ</t>
    </r>
  </si>
  <si>
    <r>
      <t>0,18</t>
    </r>
    <r>
      <rPr>
        <i/>
        <sz val="7"/>
        <rFont val="Arial"/>
        <family val="2"/>
        <charset val="204"/>
      </rPr>
      <t xml:space="preserve">
18/100</t>
    </r>
  </si>
  <si>
    <t>94,72
93,47</t>
  </si>
  <si>
    <t>1,25
0,66</t>
  </si>
  <si>
    <t>0,23
0,12</t>
  </si>
  <si>
    <t>Итого прямые затраты по разделу в ценах 2001г.</t>
  </si>
  <si>
    <t>94,63
8,20</t>
  </si>
  <si>
    <t>Итого прямые затраты по разделу с учетом индексов, в текущих ценах</t>
  </si>
  <si>
    <t>578,64
73,06</t>
  </si>
  <si>
    <t>Накладные расходы</t>
  </si>
  <si>
    <t>Сметная прибыль</t>
  </si>
  <si>
    <t>Итоги по разделу 1 Демонтажные работы :</t>
  </si>
  <si>
    <t xml:space="preserve">  Монтаж радиотелевизионного и электронного оборудования (МДС81-33.2004 Прил.4 п.28.2; Письмо №АП-5536/06 Прил.1 п.28.2; Письмо от 27.11.12 №2536-ИП/12/ГС)</t>
  </si>
  <si>
    <t xml:space="preserve">  Электромонтажные работы на других объектах (МДС81-33.2004 Прил.4 п.45.2; Письмо №АП-5536/06 Прил.1 п.45.2; Письмо от 27.11.12 №2536-ИП/12/ГС)</t>
  </si>
  <si>
    <t xml:space="preserve">  Электромонтажные работы (ремонтно-строительные) (МДС81-33.2004 Прил.5 п.17; Письмо №АП-5536/06 Прил.2 п.17; Письмо от 27.11.12 №2536-ИП/12/ГС)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</si>
  <si>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</si>
  <si>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</si>
  <si>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</si>
  <si>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</si>
  <si>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</si>
  <si>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</si>
  <si>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</si>
  <si>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 xml:space="preserve">                                       Раздел 2. Работы по монтажу оборудования</t>
  </si>
  <si>
    <t xml:space="preserve">                                       Электрощитовое оборудование</t>
  </si>
  <si>
    <r>
      <t>ТЕРм08-03-572-07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</si>
  <si>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Блок управления шкафного исполнения или распределительный пункт (шкаф), устанавливаемый: на полу, высота и ширина до 1700х1100 мм
(1 шт.)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ТЕРм08-03-572-07 Низковольтные комплектные устройства (06.2015) ОЗП=8,91; ЭМ=6,1; ЗПМ=8,91; МАТ=8,16
НР (846,98 руб.): 95%*0.85 от ФОТ
СП (545,42 руб.): 65%*0.8 от ФОТ</t>
    </r>
  </si>
  <si>
    <t>577,95
105,13</t>
  </si>
  <si>
    <t>152,17
12,59</t>
  </si>
  <si>
    <t>201-0843</t>
  </si>
  <si>
    <r>
      <t>Конструкции стальные индивидуальные: решетчатые сварные массой до 0,1 т
(т)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ТЕРм08-03-572-07 Низковольтные комплектные устройства (06.2015) ОЗП=8,91; ЭМ=6,1; ЗПМ=8,91; МАТ=8,16</t>
    </r>
  </si>
  <si>
    <r>
      <t>-0,03</t>
    </r>
    <r>
      <rPr>
        <i/>
        <sz val="7"/>
        <rFont val="Arial"/>
        <family val="2"/>
        <charset val="204"/>
      </rPr>
      <t xml:space="preserve">
</t>
    </r>
  </si>
  <si>
    <t>Цена поставщика</t>
  </si>
  <si>
    <r>
      <t>Кабельный киоск,  IP54, 600х450х1800 мм, КЛ-209
(шт.)</t>
    </r>
    <r>
      <rPr>
        <i/>
        <sz val="7"/>
        <rFont val="Arial"/>
        <family val="2"/>
        <charset val="204"/>
      </rPr>
      <t xml:space="preserve">
(МДС35 п.4.60.Транспортные расходы ПЗ=1,06 (ОЗП=1,06; ЭМ=1,06; МАТ=1,06);
МДС35 п.4.64.Заготовительно-складские расходы ПЗ=1,012 (ОЗП=1,012; ЭМ=1,012; МАТ=1,012))</t>
    </r>
  </si>
  <si>
    <r>
      <t>8</t>
    </r>
    <r>
      <rPr>
        <b/>
        <i/>
        <sz val="9"/>
        <rFont val="Arial"/>
        <family val="2"/>
        <charset val="204"/>
      </rPr>
      <t xml:space="preserve">
О</t>
    </r>
  </si>
  <si>
    <r>
      <t>Щит заводского изготовления однорядный или двухрядный: шкафного исполнения, глубина до 600 мм
(1 м ширины по фронту)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ТЕРм08-03-571-04 Низковольтные комплектные устройства (06.2015) ОЗП=8,91; ЭМ=6,11; ЗПМ=8,91; МАТ=7,36
НР (683,01 руб.): 95%*0.85 от ФОТ
СП (439,83 руб.): 65%*0.8 от ФОТ</t>
    </r>
  </si>
  <si>
    <t>466,26
132,43</t>
  </si>
  <si>
    <t>312,46
25,79</t>
  </si>
  <si>
    <t>187,48
15,47</t>
  </si>
  <si>
    <r>
      <t>ВРУ,  IP31
(шт.)</t>
    </r>
    <r>
      <rPr>
        <i/>
        <sz val="7"/>
        <rFont val="Arial"/>
        <family val="2"/>
        <charset val="204"/>
      </rPr>
      <t xml:space="preserve">
(МДС35 п.4.60.Транспортные расходы ПЗ=1,06 (ОЗП=1,06; ЭМ=1,06; МАТ=1,06);
МДС35 п.4.64.Заготовительно-складские расходы ПЗ=1,012 (ОЗП=1,012; ЭМ=1,012; МАТ=1,012))</t>
    </r>
  </si>
  <si>
    <r>
      <t>10</t>
    </r>
    <r>
      <rPr>
        <b/>
        <i/>
        <sz val="9"/>
        <rFont val="Arial"/>
        <family val="2"/>
        <charset val="204"/>
      </rPr>
      <t xml:space="preserve">
О</t>
    </r>
  </si>
  <si>
    <r>
      <t>ТЕРм08-03-572-03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</si>
  <si>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Блок управления шкафного исполнения или распределительный пункт (шкаф), устанавливаемый: на стене, высота и ширина до 600х600 мм
(1 шт.)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ТЕРм08-03-572-03 Низковольтные комплектные устройства (06.2015) ОЗП=8,91; ЭМ=6,2; ЗПМ=8,91; МАТ=8,11
НР (5979,98 руб.): 95%*0.85 от ФОТ
СП (3850,89 руб.): 65%*0.8 от ФОТ</t>
    </r>
  </si>
  <si>
    <t>257,26
52,34</t>
  </si>
  <si>
    <t>42,26
3,07</t>
  </si>
  <si>
    <t>633,9
46,05</t>
  </si>
  <si>
    <r>
      <t>Конструкции стальные индивидуальные: решетчатые сварные массой до 0,1 т
(т)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ТЕРм08-03-572-03 Низковольтные комплектные устройства (06.2015) ОЗП=8,91; ЭМ=6,2; ЗПМ=8,91; МАТ=8,11</t>
    </r>
  </si>
  <si>
    <r>
      <t>-0,225</t>
    </r>
    <r>
      <rPr>
        <i/>
        <sz val="7"/>
        <rFont val="Arial"/>
        <family val="2"/>
        <charset val="204"/>
      </rPr>
      <t xml:space="preserve">
</t>
    </r>
  </si>
  <si>
    <r>
      <t>РЩ,  IP31, 265x310x120мм
(шт.)</t>
    </r>
    <r>
      <rPr>
        <i/>
        <sz val="7"/>
        <rFont val="Arial"/>
        <family val="2"/>
        <charset val="204"/>
      </rPr>
      <t xml:space="preserve">
(МДС35 п.4.60.Транспортные расходы ПЗ=1,06 (ОЗП=1,06; ЭМ=1,06; МАТ=1,06);
МДС35 п.4.64.Заготовительно-складские расходы ПЗ=1,012 (ОЗП=1,012; ЭМ=1,012; МАТ=1,012))</t>
    </r>
  </si>
  <si>
    <r>
      <t>13</t>
    </r>
    <r>
      <rPr>
        <b/>
        <i/>
        <sz val="9"/>
        <rFont val="Arial"/>
        <family val="2"/>
        <charset val="204"/>
      </rPr>
      <t xml:space="preserve">
О</t>
    </r>
  </si>
  <si>
    <t xml:space="preserve">                                       Строительные работы по прокладке магистральных силовых кабелей</t>
  </si>
  <si>
    <t xml:space="preserve">                                       Прокладка кабеля ВВГнг-LS-1 5х50 мм2 в гибкой двустенной трубе 50мм</t>
  </si>
  <si>
    <r>
      <t>ТЕРм08-02-409-03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</si>
  <si>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Труба винипластовая по установленным конструкциям, по стенам и колоннам с креплением скобами, диаметр: до 63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ТЕРм08-02-409-03 Сети проводок в зданиях и сооружениях (06.2015) ОЗП=8,91; ЭМ=6,45; ЗПМ=8,91; МАТ=3,35
НР (3274,51 руб.): 95%*0.85 от ФОТ
СП (2108,66 руб.): 65%*0.8 от ФОТ</t>
    </r>
  </si>
  <si>
    <r>
      <t>0,28</t>
    </r>
    <r>
      <rPr>
        <i/>
        <sz val="7"/>
        <rFont val="Arial"/>
        <family val="2"/>
        <charset val="204"/>
      </rPr>
      <t xml:space="preserve">
28/100</t>
    </r>
  </si>
  <si>
    <t>4003,11
836,58</t>
  </si>
  <si>
    <t>1683
788,86</t>
  </si>
  <si>
    <t>471,24
220,88</t>
  </si>
  <si>
    <t>Труба двустенная для кабельной канализации с протяжкой, 50мм
(м)</t>
  </si>
  <si>
    <r>
      <t>28,56</t>
    </r>
    <r>
      <rPr>
        <b/>
        <i/>
        <sz val="7"/>
        <rFont val="Arial"/>
        <family val="2"/>
        <charset val="204"/>
      </rPr>
      <t xml:space="preserve">
28*1,02</t>
    </r>
  </si>
  <si>
    <r>
      <t>ТЕРм08-02-412-08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</si>
  <si>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240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ТЕРм08-02-412-08 Сети проводок в зданиях и сооружениях (06.2015) ОЗП=8,91; ЭМ=6,04; ЗПМ=8,91; МАТ=7,67
НР (1718,7 руб.): 95%*0.85 от ФОТ
СП (1106,78 руб.): 65%*0.8 от ФОТ</t>
    </r>
  </si>
  <si>
    <t>1524
840,86</t>
  </si>
  <si>
    <t>138,34
12,28</t>
  </si>
  <si>
    <t>38,74
3,44</t>
  </si>
  <si>
    <t>Кабель силовой с медными жилами, на напряжение до 1кВ, ВВГнг(А)-LS-1 5х50 мм2
(м)</t>
  </si>
  <si>
    <t xml:space="preserve">                                       Прокладка кабеля ВВГнг-LS-1 5х50 мм2 в стальной трубе ?50мм</t>
  </si>
  <si>
    <r>
      <t>ТЕРм08-02-407-03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</si>
  <si>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Труба стальная по установленным конструкциям, по стенам с креплением скобами, диаметр: до 50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ТЕРм08-02-407-03 Сети проводок в зданиях и сооружениях (06.2015) ОЗП=8,91; ЭМ=6,44; ЗПМ=8,91; МАТ=3,75
НР (266,78 руб.): 95%*0.85 от ФОТ
СП (171,8 руб.): 65%*0.8 от ФОТ</t>
    </r>
  </si>
  <si>
    <r>
      <t>0,02</t>
    </r>
    <r>
      <rPr>
        <i/>
        <sz val="7"/>
        <rFont val="Arial"/>
        <family val="2"/>
        <charset val="204"/>
      </rPr>
      <t xml:space="preserve">
2/100</t>
    </r>
  </si>
  <si>
    <t>4349,24
1014,17</t>
  </si>
  <si>
    <t>1930,69
840,19</t>
  </si>
  <si>
    <t>38,61
16,80</t>
  </si>
  <si>
    <t>103-0018</t>
  </si>
  <si>
    <t>Трубы стальные сварные водогазопроводные с резьбой черные обыкновенные (неоцинкованные), диаметр условного прохода: 50 мм, толщина стенки 3,5 мм
(м)</t>
  </si>
  <si>
    <r>
      <t>2,04</t>
    </r>
    <r>
      <rPr>
        <b/>
        <i/>
        <sz val="7"/>
        <rFont val="Arial"/>
        <family val="2"/>
        <charset val="204"/>
      </rPr>
      <t xml:space="preserve">
2*1,02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</si>
  <si>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240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ТЕРм08-02-412-08 Сети проводок в зданиях и сооружениях (06.2015) ОЗП=8,91; ЭМ=6,04; ЗПМ=8,91; МАТ=7,67
НР (122,82 руб.): 95%*0.85 от ФОТ
СП (79,09 руб.): 65%*0.8 от ФОТ</t>
    </r>
  </si>
  <si>
    <t>2,77
0,25</t>
  </si>
  <si>
    <t xml:space="preserve">                                       Прокладка кабеля ВВГнг-LS-1 5х16 мм2 в гибкой двустенной трубе ?50мм</t>
  </si>
  <si>
    <r>
      <t>Труба винипластовая по установленным конструкциям, по стенам и колоннам с креплением скобами, диаметр: до 63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ТЕРм08-02-409-03 Сети проводок в зданиях и сооружениях (06.2015) ОЗП=8,91; ЭМ=6,45; ЗПМ=8,91; МАТ=3,35
НР (11987,09 руб.): 95%*0.85 от ФОТ
СП (7719,24 руб.): 65%*0.8 от ФОТ</t>
    </r>
  </si>
  <si>
    <r>
      <t>1,025</t>
    </r>
    <r>
      <rPr>
        <i/>
        <sz val="7"/>
        <rFont val="Arial"/>
        <family val="2"/>
        <charset val="204"/>
      </rPr>
      <t xml:space="preserve">
102,5/100</t>
    </r>
  </si>
  <si>
    <t>1725,08
808,58</t>
  </si>
  <si>
    <t>Труба двустенная для кабельной канализации с протяжкой ?50мм
(м)</t>
  </si>
  <si>
    <r>
      <t>104,55</t>
    </r>
    <r>
      <rPr>
        <b/>
        <i/>
        <sz val="7"/>
        <rFont val="Arial"/>
        <family val="2"/>
        <charset val="204"/>
      </rPr>
      <t xml:space="preserve">
102,5*1,02</t>
    </r>
  </si>
  <si>
    <r>
      <t>ТЕРм08-02-412-06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</si>
  <si>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120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ТЕРм08-02-412-06 Сети проводок в зданиях и сооружениях (06.2015) ОЗП=8,91; ЭМ=6,04; ЗПМ=8,91; МАТ=7,67
НР (2896,85 руб.): 95%*0.85 от ФОТ
СП (1865,46 руб.): 65%*0.8 от ФОТ</t>
    </r>
  </si>
  <si>
    <t>1006,87
385,13</t>
  </si>
  <si>
    <t>86,46
7,68</t>
  </si>
  <si>
    <t>88,62
7,87</t>
  </si>
  <si>
    <t>Кабель силовой с медными жилами, на напряжение до 1кВ, ВВГнг(А)-LS-0,66 5х16 мм2
(м)</t>
  </si>
  <si>
    <t xml:space="preserve">                                       Прокладка кабеля ВВГнг-LS-1 5х16 мм2 в стальной трубе ?50мм</t>
  </si>
  <si>
    <r>
      <t>Труба стальная по установленным конструкциям, по стенам с креплением скобами, диаметр: до 50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ТЕРм08-02-407-03 Сети проводок в зданиях и сооружениях (06.2015) ОЗП=8,91; ЭМ=6,44; ЗПМ=8,91; МАТ=3,75
НР (5003,13 руб.): 95%*0.85 от ФОТ
СП (3221,83 руб.): 65%*0.8 от ФОТ</t>
    </r>
  </si>
  <si>
    <r>
      <t>0,375</t>
    </r>
    <r>
      <rPr>
        <i/>
        <sz val="7"/>
        <rFont val="Arial"/>
        <family val="2"/>
        <charset val="204"/>
      </rPr>
      <t xml:space="preserve">
37,5/100</t>
    </r>
  </si>
  <si>
    <t>724,01
315,07</t>
  </si>
  <si>
    <r>
      <t>38,25</t>
    </r>
    <r>
      <rPr>
        <b/>
        <i/>
        <sz val="7"/>
        <rFont val="Arial"/>
        <family val="2"/>
        <charset val="204"/>
      </rPr>
      <t xml:space="preserve">
37,5*1,02</t>
    </r>
  </si>
  <si>
    <r>
      <t>ТЕРм08-02-412-05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</si>
  <si>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70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ТЕРм08-02-412-05 Сети проводок в зданиях и сооружениях (06.2015) ОЗП=8,91; ЭМ=6,04; ЗПМ=8,91; МАТ=7,68
НР (854,39 руб.): 95%*0.85 от ФОТ
СП (550,2 руб.): 65%*0.8 от ФОТ</t>
    </r>
  </si>
  <si>
    <t>893,82
312,38</t>
  </si>
  <si>
    <t>48,42
4,3</t>
  </si>
  <si>
    <t>18,16
1,61</t>
  </si>
  <si>
    <t xml:space="preserve">                                       Прокладка кабеля ВВГнг-LS-1 3х4 мм2 в гофрированной ПНД трубе ?25мм</t>
  </si>
  <si>
    <r>
      <t>ТЕРм08-02-409-01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</si>
  <si>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Труба винипластовая по установленным конструкциям, по стенам и колоннам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ТЕРм08-02-409-01 Сети проводок в зданиях и сооружениях (06.2015) ОЗП=8,91; ЭМ=6,48; ЗПМ=8,91; МАТ=3,38
НР (20057,15 руб.): 95%*0.85 от ФОТ
СП (12916,06 руб.): 65%*0.8 от ФОТ</t>
    </r>
  </si>
  <si>
    <r>
      <t>3</t>
    </r>
    <r>
      <rPr>
        <i/>
        <sz val="7"/>
        <rFont val="Arial"/>
        <family val="2"/>
        <charset val="204"/>
      </rPr>
      <t xml:space="preserve">
300/100</t>
    </r>
  </si>
  <si>
    <t>2871,47
509,22</t>
  </si>
  <si>
    <t>873,24
420,02</t>
  </si>
  <si>
    <t>2619,72
1260,06</t>
  </si>
  <si>
    <t>Труба ПВХ гибкая гофрированная  диаметром 25 мм, с протяжкой
(м)</t>
  </si>
  <si>
    <r>
      <t>306</t>
    </r>
    <r>
      <rPr>
        <b/>
        <i/>
        <sz val="7"/>
        <rFont val="Arial"/>
        <family val="2"/>
        <charset val="204"/>
      </rPr>
      <t xml:space="preserve">
300*1,02</t>
    </r>
  </si>
  <si>
    <r>
      <t>ТЕРм08-02-412-03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</si>
  <si>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16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ТЕРм08-02-412-03 Сети проводок в зданиях и сооружениях (06.2015) ОЗП=8,91; ЭМ=6,04; ЗПМ=8,91; МАТ=7,76
НР (3656,19 руб.): 95%*0.85 от ФОТ
СП (2354,45 руб.): 65%*0.8 от ФОТ</t>
    </r>
  </si>
  <si>
    <t>703,62
168,17</t>
  </si>
  <si>
    <t>13,84
1,22</t>
  </si>
  <si>
    <t>41,52
3,66</t>
  </si>
  <si>
    <t>Кабель силовой с медными жилами, на напряжение до 1кВ ВВГнг(А)-LS-0,66 3х4 мм2
(м)</t>
  </si>
  <si>
    <t xml:space="preserve">                                       Прокладка кабеля ВВГнг-LS-1 5х2,5  мм2 в гибкой двустенной трубе ?50мм</t>
  </si>
  <si>
    <r>
      <t>Труба винипластовая по установленным конструкциям, по стенам и колоннам с креплением скобами, диаметр: до 63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ТЕРм08-02-409-03 Сети проводок в зданиях и сооружениях (06.2015) ОЗП=8,91; ЭМ=6,45; ЗПМ=8,91; МАТ=3,35
НР (8654,15 руб.): 95%*0.85 от ФОТ
СП (5572,95 руб.): 65%*0.8 от ФОТ</t>
    </r>
  </si>
  <si>
    <r>
      <t>0,74</t>
    </r>
    <r>
      <rPr>
        <i/>
        <sz val="7"/>
        <rFont val="Arial"/>
        <family val="2"/>
        <charset val="204"/>
      </rPr>
      <t xml:space="preserve">
74/100</t>
    </r>
  </si>
  <si>
    <t>1245,42
583,76</t>
  </si>
  <si>
    <r>
      <t>75,48</t>
    </r>
    <r>
      <rPr>
        <b/>
        <i/>
        <sz val="7"/>
        <rFont val="Arial"/>
        <family val="2"/>
        <charset val="204"/>
      </rPr>
      <t xml:space="preserve">
74*1,02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</si>
  <si>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16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ТЕРм08-02-412-03 Сети проводок в зданиях и сооружениях (06.2015) ОЗП=8,91; ЭМ=6,04; ЗПМ=8,91; МАТ=7,76
НР (901,87 руб.): 95%*0.85 от ФОТ
СП (580,77 руб.): 65%*0.8 от ФОТ</t>
    </r>
  </si>
  <si>
    <t>10,24
0,90</t>
  </si>
  <si>
    <t>Кабель силовой с медными жилами, на напряжение до 1кВ ВВГнг(А)-LS-0,66 5х2,5 мм2
(м)</t>
  </si>
  <si>
    <t xml:space="preserve">                                       Прокладка кабеля ВВГнг-LS-1 5х2,5  мм2 в стальной трубе ?25мм</t>
  </si>
  <si>
    <r>
      <t>ТЕРм08-02-407-01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</si>
  <si>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Труба стальная по установленным конструкциям, по стенам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ТЕРм08-02-407-01 Сети проводок в зданиях и сооружениях (06.2015) ОЗП=8,91; ЭМ=6,45; ЗПМ=8,91; МАТ=3,46
НР (3283,21 руб.): 95%*0.85 от ФОТ
СП (2114,27 руб.): 65%*0.8 от ФОТ</t>
    </r>
  </si>
  <si>
    <r>
      <t>0,38</t>
    </r>
    <r>
      <rPr>
        <i/>
        <sz val="7"/>
        <rFont val="Arial"/>
        <family val="2"/>
        <charset val="204"/>
      </rPr>
      <t xml:space="preserve">
38/100</t>
    </r>
  </si>
  <si>
    <t>2880,21
658,99</t>
  </si>
  <si>
    <t>1249,84
541,88</t>
  </si>
  <si>
    <t>474,94
205,91</t>
  </si>
  <si>
    <t>103-0015</t>
  </si>
  <si>
    <t>Трубы стальные сварные водогазопроводные с резьбой черные обыкновенные (неоцинкованные), диаметр условного прохода: 25 мм, толщина стенки 3,2 мм
(м)</t>
  </si>
  <si>
    <r>
      <t>38,76</t>
    </r>
    <r>
      <rPr>
        <b/>
        <i/>
        <sz val="7"/>
        <rFont val="Arial"/>
        <family val="2"/>
        <charset val="204"/>
      </rPr>
      <t xml:space="preserve">
38*1,02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</si>
  <si>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16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ТЕРм08-02-412-03 Сети проводок в зданиях и сооружениях (06.2015) ОЗП=8,91; ЭМ=6,04; ЗПМ=8,91; МАТ=7,76
НР (463,06 руб.): 95%*0.85 от ФОТ
СП (298,19 руб.): 65%*0.8 от ФОТ</t>
    </r>
  </si>
  <si>
    <t>5,26
0,46</t>
  </si>
  <si>
    <t xml:space="preserve">                                       Прокладка кабеля ВВГнг-LS-1 5х2,5  мм2 в гофрированной ПНД трубе ?25мм</t>
  </si>
  <si>
    <r>
      <t>Труба винипластовая по установленным конструкциям, по стенам и колоннам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ТЕРм08-02-409-01 Сети проводок в зданиях и сооружениях (06.2015) ОЗП=8,91; ЭМ=6,48; ЗПМ=8,91; МАТ=3,38
НР (7688,54 руб.): 95%*0.85 от ФОТ
СП (4951,13 руб.): 65%*0.8 от ФОТ</t>
    </r>
  </si>
  <si>
    <r>
      <t>1,15</t>
    </r>
    <r>
      <rPr>
        <i/>
        <sz val="7"/>
        <rFont val="Arial"/>
        <family val="2"/>
        <charset val="204"/>
      </rPr>
      <t xml:space="preserve">
115/100</t>
    </r>
  </si>
  <si>
    <t>1004,23
483,02</t>
  </si>
  <si>
    <r>
      <t>117,3</t>
    </r>
    <r>
      <rPr>
        <b/>
        <i/>
        <sz val="7"/>
        <rFont val="Arial"/>
        <family val="2"/>
        <charset val="204"/>
      </rPr>
      <t xml:space="preserve">
115*1,02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</si>
  <si>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16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ТЕРм08-02-412-03 Сети проводок в зданиях и сооружениях (06.2015) ОЗП=8,91; ЭМ=6,04; ЗПМ=8,91; МАТ=7,76
НР (1401,55 руб.): 95%*0.85 от ФОТ
СП (902,54 руб.): 65%*0.8 от ФОТ</t>
    </r>
  </si>
  <si>
    <t>15,92
1,40</t>
  </si>
  <si>
    <t xml:space="preserve">                                       Пробивка отверстий</t>
  </si>
  <si>
    <r>
      <t>ТЕР46-03-010-02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</si>
  <si>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Пробивка в бетонных стенах и полах толщиной 100 мм отверстий площадью: до 100 см2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ТЕР46-03-010-02 Сверление и пробивка отверстий, проемов в конструкциях. заделка отверстий, гнезд и борозд (06.2015) ОЗП=8,91; ЭМ=4,12; ЗПМ=8,91
НР (6749,24 руб.): 110%*0.85 от ФОТ
СП (4042,33 руб.): 70%*0.8 от ФОТ</t>
    </r>
  </si>
  <si>
    <r>
      <t>1</t>
    </r>
    <r>
      <rPr>
        <i/>
        <sz val="7"/>
        <rFont val="Arial"/>
        <family val="2"/>
        <charset val="204"/>
      </rPr>
      <t xml:space="preserve">
(15+15+4+6+60)/100</t>
    </r>
  </si>
  <si>
    <t>1656,83
638,8</t>
  </si>
  <si>
    <t>1018,03
171,35</t>
  </si>
  <si>
    <r>
      <t>ТЕР46-03-017-03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</si>
  <si>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Заделка отверстий, гнезд и борозд: в стенах и перегородках железобетонных площадью до 0,1 м2
(1 м3 заделки)</t>
    </r>
    <r>
      <rPr>
        <i/>
        <sz val="7"/>
        <rFont val="Arial"/>
        <family val="2"/>
        <charset val="204"/>
      </rPr>
      <t xml:space="preserve">
ИНДЕКС К ПОЗИЦИИ(справочно):
ТЕР46-03-017-03 Сверление и пробивка отверстий, проемов в конструкциях. заделка отверстий, гнезд и борозд (06.2015) ОЗП=8,91; ЭМ=5; ЗПМ=8,91; МАТ=4,58
НР (3088,74 руб.): 110%*0.85 от ФОТ
СП (1849,94 руб.): 70%*0.8 от ФОТ</t>
    </r>
  </si>
  <si>
    <t>2972,55
1158,64</t>
  </si>
  <si>
    <t xml:space="preserve">                                       Закладка труб стальных ?32 мм (l = 0,5 м)  в отверстиях</t>
  </si>
  <si>
    <r>
      <t>ТЕРм08-02-407-12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</si>
  <si>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Труба стальная по установленным конструкциям, в опалубке фундаментов и перекрытиях, диаметр: до 40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ТЕРм08-02-407-12 Сети проводок в зданиях и сооружениях (06.2015) ОЗП=8,91; ЭМ=6,22; ЗПМ=8,91; МАТ=4,58
НР (2024,98 руб.): 95%*0.85 от ФОТ
СП (1304,01 руб.): 65%*0.8 от ФОТ</t>
    </r>
  </si>
  <si>
    <r>
      <t>0,3</t>
    </r>
    <r>
      <rPr>
        <i/>
        <sz val="7"/>
        <rFont val="Arial"/>
        <family val="2"/>
        <charset val="204"/>
      </rPr>
      <t xml:space="preserve">
(60*0,5)/100</t>
    </r>
  </si>
  <si>
    <t>2527,38
913,61</t>
  </si>
  <si>
    <t>344,59
24,55</t>
  </si>
  <si>
    <t>103,38
7,37</t>
  </si>
  <si>
    <t>103-0016</t>
  </si>
  <si>
    <t>Трубы стальные сварные водогазопроводные с резьбой черные обыкновенные (неоцинкованные), диаметр условного прохода: 32 мм, толщина стенки 3,2 мм
(м)</t>
  </si>
  <si>
    <r>
      <t>30</t>
    </r>
    <r>
      <rPr>
        <b/>
        <i/>
        <sz val="7"/>
        <rFont val="Arial"/>
        <family val="2"/>
        <charset val="204"/>
      </rPr>
      <t xml:space="preserve">
60*0,5</t>
    </r>
  </si>
  <si>
    <t xml:space="preserve">                                       Заземление стальных труб</t>
  </si>
  <si>
    <r>
      <t>ТЕРм08-02-472-10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</si>
  <si>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Проводник заземляющий из медного изолированного провода сечением 25 мм2 открыто по строительным основаниям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ТЕРм08-02-472-10 Сети заземления электротехнических установок (06.2015) ОЗП=8,91; ЭМ=3,7; ЗПМ=8,91; МАТ=1,46
НР (8616,31 руб.): 95%*0.85 от ФОТ
СП (5548,58 руб.): 65%*0.8 от ФОТ</t>
    </r>
  </si>
  <si>
    <r>
      <t>1,2</t>
    </r>
    <r>
      <rPr>
        <i/>
        <sz val="7"/>
        <rFont val="Arial"/>
        <family val="2"/>
        <charset val="204"/>
      </rPr>
      <t xml:space="preserve">
120/100</t>
    </r>
  </si>
  <si>
    <t>7023,64
997,06</t>
  </si>
  <si>
    <t>40,63
0,92</t>
  </si>
  <si>
    <t>48,76
1,10</t>
  </si>
  <si>
    <t>Провод силовой с медными жилами, на напряжение до 1кВ ПуГВнг-LS 1х6 мм2
(м)</t>
  </si>
  <si>
    <t>Хомут заземления с клеммой, для труб 16-115 мм, EBS 4
(шт.)</t>
  </si>
  <si>
    <t>Клеммная колодка на 6 контактов, 	ТВ-1506
(шт.)</t>
  </si>
  <si>
    <r>
      <t>ТЕРм08-03-574-01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</si>
  <si>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Разводка по устройствам и подключение жил кабелей или проводов сечением: до 10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ТЕРм08-03-574-01 Низковольтные комплектные устройства (06.2015) ОЗП=8,91; ЭМ=6,04; ЗПМ=8,91; МАТ=1,04
НР (982,45 руб.): 95%*0.85 от ФОТ
СП (632,66 руб.): 65%*0.8 от ФОТ</t>
    </r>
  </si>
  <si>
    <r>
      <t>0,36</t>
    </r>
    <r>
      <rPr>
        <i/>
        <sz val="7"/>
        <rFont val="Arial"/>
        <family val="2"/>
        <charset val="204"/>
      </rPr>
      <t xml:space="preserve">
36/100</t>
    </r>
  </si>
  <si>
    <t>2813,86
379,01</t>
  </si>
  <si>
    <t>3,46
0,31</t>
  </si>
  <si>
    <t>1,25
0,11</t>
  </si>
  <si>
    <t xml:space="preserve">                                       Подключение к зажимам жил кабелей</t>
  </si>
  <si>
    <r>
      <t>ТЕРм08-03-574-04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</si>
  <si>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Разводка по устройствам и подключение жил кабелей или проводов сечением: до 70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ТЕРм08-03-574-04 Низковольтные комплектные устройства (06.2015) ОЗП=8,91; ЭМ=5,66; ЗПМ=8,91; МАТ=1,24
НР (757,04 руб.): 95%*0.85 от ФОТ
СП (487,51 руб.): 65%*0.8 от ФОТ</t>
    </r>
  </si>
  <si>
    <r>
      <t>0,1</t>
    </r>
    <r>
      <rPr>
        <i/>
        <sz val="7"/>
        <rFont val="Arial"/>
        <family val="2"/>
        <charset val="204"/>
      </rPr>
      <t xml:space="preserve">
10/100</t>
    </r>
  </si>
  <si>
    <t>3700,34
1051,3</t>
  </si>
  <si>
    <t>36,18
0,92</t>
  </si>
  <si>
    <t>3,62
0,09</t>
  </si>
  <si>
    <r>
      <t>ТЕРм08-03-574-02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</si>
  <si>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Разводка по устройствам и подключение жил кабелей или проводов сечением: до 16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ТЕРм08-03-574-02 Низковольтные комплектные устройства (06.2015) ОЗП=8,91; ЭМ=5,6; ЗПМ=8,91; МАТ=1,09
НР (9297,01 руб.): 95%*0.85 от ФОТ
СП (5986,93 руб.): 65%*0.8 от ФОТ</t>
    </r>
  </si>
  <si>
    <r>
      <t>1,65</t>
    </r>
    <r>
      <rPr>
        <i/>
        <sz val="7"/>
        <rFont val="Arial"/>
        <family val="2"/>
        <charset val="204"/>
      </rPr>
      <t xml:space="preserve">
165/100</t>
    </r>
  </si>
  <si>
    <t>3279,22
782,83</t>
  </si>
  <si>
    <t>19,86
0,31</t>
  </si>
  <si>
    <t>32,77
0,51</t>
  </si>
  <si>
    <r>
      <t>Разводка по устройствам и подключение жил кабелей или проводов сечением: до 10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ТЕРм08-03-574-01 Низковольтные комплектные устройства (06.2015) ОЗП=8,91; ЭМ=6,04; ЗПМ=8,91; МАТ=1,04
НР (20605,04 руб.): 95%*0.85 от ФОТ
СП (13268,88 руб.): 65%*0.8 от ФОТ</t>
    </r>
  </si>
  <si>
    <r>
      <t>7,55</t>
    </r>
    <r>
      <rPr>
        <i/>
        <sz val="7"/>
        <rFont val="Arial"/>
        <family val="2"/>
        <charset val="204"/>
      </rPr>
      <t xml:space="preserve">
(395+360)/100</t>
    </r>
  </si>
  <si>
    <t>26,12
2,34</t>
  </si>
  <si>
    <t xml:space="preserve">                                       Нанесение антикоррозийного покрытия на трубы</t>
  </si>
  <si>
    <r>
      <t>ТЕР13-03-004-17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</si>
  <si>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Окраска металлических огрунтованных поверхностей: органосиликатной композицией ОС-12-03
(100 м2 окрашиваемой поверхности)</t>
    </r>
    <r>
      <rPr>
        <i/>
        <sz val="7"/>
        <rFont val="Arial"/>
        <family val="2"/>
        <charset val="204"/>
      </rPr>
      <t xml:space="preserve">
(МДС35 пр.1 т.1 п.2.Производство строительных и других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ТЕР13-03-004-17 Покрытие лакокрасочными материалами (06.2015) ОЗП=8,91; ЭМ=4,67; ЗПМ=8,91; МАТ=8,37
НР (140 руб.): 90%*0.85 от ФОТ
СП (102,49 руб.): 70%*0.8 от ФОТ</t>
    </r>
  </si>
  <si>
    <r>
      <t>0,39</t>
    </r>
    <r>
      <rPr>
        <i/>
        <sz val="7"/>
        <rFont val="Arial"/>
        <family val="2"/>
        <charset val="204"/>
      </rPr>
      <t xml:space="preserve">
39/100</t>
    </r>
  </si>
  <si>
    <t>469,81
52,43</t>
  </si>
  <si>
    <t>14,78
0,23</t>
  </si>
  <si>
    <t>5,76
0,09</t>
  </si>
  <si>
    <t>66494,27
37161,30</t>
  </si>
  <si>
    <t>Итоги по разделу 2 Работы по монтажу оборудования 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</si>
  <si>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</si>
  <si>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</si>
  <si>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</si>
  <si>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    Материалы</t>
  </si>
  <si>
    <t xml:space="preserve">      Оборудование</t>
  </si>
  <si>
    <t xml:space="preserve">  Итого по разделу 2 Работы по монтажу оборудования</t>
  </si>
  <si>
    <t xml:space="preserve">                                       Раздел 3. Освещение здания</t>
  </si>
  <si>
    <t xml:space="preserve">                                       Наружное освещение здания</t>
  </si>
  <si>
    <r>
      <t>ТЕРм08-03-593-09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</si>
  <si>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Светильник: местного освещения
(100 шт.)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ТЕРм08-03-593-09 Приборы осветительные, нагревательные, щитки и счетчики (06.2015) ОЗП=8,91; ЭМ=6,77; ЗПМ=8,91; МАТ=4,71
НР (399,1 руб.): 95%*0.85 от ФОТ
СП (257 руб.): 65%*0.8 от ФОТ</t>
    </r>
  </si>
  <si>
    <r>
      <t>0,03</t>
    </r>
    <r>
      <rPr>
        <i/>
        <sz val="7"/>
        <rFont val="Arial"/>
        <family val="2"/>
        <charset val="204"/>
      </rPr>
      <t xml:space="preserve">
3/100</t>
    </r>
  </si>
  <si>
    <t>2774,77
1844,19</t>
  </si>
  <si>
    <t>297,68
4,7</t>
  </si>
  <si>
    <t>8,93
0,14</t>
  </si>
  <si>
    <t>Светильник светодиодный энергосберегающий, IP65, СА-7115Е
(шт.)</t>
  </si>
  <si>
    <r>
      <t>ТЕРм10-01-039-06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</si>
  <si>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Реле, ключ, кнопка и др. с подготовкой места установки (Установка фотореле на стене над козырьком подъезда)
(1 шт.)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ТЕРм10-01-039-06 Желоба металлические воздушные (06.2015) ОЗП=8,91; ЗПМ=8,91; МАТ=8,91
НР (225,32 руб.): 80%*0.85 от ФОТ
СП (159,05 руб.): 60%*0.8 от ФОТ</t>
    </r>
  </si>
  <si>
    <t>37,84
37,19</t>
  </si>
  <si>
    <t>Фотореле 4400 Вт ФР602 230В IP44, серый
(шт.)</t>
  </si>
  <si>
    <r>
      <t>Труба винипластовая по установленным конструкциям, по стенам и колоннам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ТЗМ=1,15;
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ТЕРм08-02-409-01 Сети проводок в зданиях и сооружениях (06.2015) ОЗП=8,91; ЭМ=6,48; ЗПМ=8,91; МАТ=3,38
НР (845,75 руб.): 95%*0.85 от ФОТ
СП (544,63 руб.): 65%*0.8 от ФОТ</t>
    </r>
  </si>
  <si>
    <r>
      <t>0,11</t>
    </r>
    <r>
      <rPr>
        <i/>
        <sz val="7"/>
        <rFont val="Arial"/>
        <family val="2"/>
        <charset val="204"/>
      </rPr>
      <t xml:space="preserve">
11/100</t>
    </r>
  </si>
  <si>
    <t>3078,84
585,6</t>
  </si>
  <si>
    <t>1004,23
483,03</t>
  </si>
  <si>
    <t>110,47
53,13</t>
  </si>
  <si>
    <r>
      <t>11,22</t>
    </r>
    <r>
      <rPr>
        <b/>
        <i/>
        <sz val="7"/>
        <rFont val="Arial"/>
        <family val="2"/>
        <charset val="204"/>
      </rPr>
      <t xml:space="preserve">
11*1,02</t>
    </r>
  </si>
  <si>
    <r>
      <t>ТЕРм08-02-412-02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</si>
  <si>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6 мм2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ТЕРм08-02-412-02 Сети проводок в зданиях и сооружениях (06.2015) ОЗП=8,91; ЭМ=6,04; ЗПМ=8,91; МАТ=7,93
НР (109,79 руб.): 95%*0.85 от ФОТ
СП (70,7 руб.): 65%*0.8 от ФОТ</t>
    </r>
  </si>
  <si>
    <t>647,79
138,2</t>
  </si>
  <si>
    <t>6,62
0,59</t>
  </si>
  <si>
    <t>0,73
0,06</t>
  </si>
  <si>
    <t>Кабель силовой с медными жилами, на напряжение до 1кВ, ВВГнг-LS 3х1,5 мм2
(м)</t>
  </si>
  <si>
    <r>
      <t>Разводка по устройствам и подключение жил кабелей или проводов сечением: до 10 мм2
(100 жил)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ТЕРм08-03-574-01 Низковольтные комплектные устройства (06.2015) ОЗП=8,91; ЭМ=6,04; ЗПМ=8,91; МАТ=1,04
НР (627,67 руб.): 95%*0.85 от ФОТ
СП (404,2 руб.): 65%*0.8 от ФОТ</t>
    </r>
  </si>
  <si>
    <r>
      <t>0,24</t>
    </r>
    <r>
      <rPr>
        <i/>
        <sz val="7"/>
        <rFont val="Arial"/>
        <family val="2"/>
        <charset val="204"/>
      </rPr>
      <t xml:space="preserve">
24/100</t>
    </r>
  </si>
  <si>
    <t>2797,93
363,22</t>
  </si>
  <si>
    <t>3,31
0,3</t>
  </si>
  <si>
    <t>0,79
0,07</t>
  </si>
  <si>
    <t>Коробка ответвительная, IP55, д70х50 мм
(шт.)</t>
  </si>
  <si>
    <t xml:space="preserve">                                       Освещение подвала здания</t>
  </si>
  <si>
    <r>
      <t>Светильник: местного освещения
(100 шт.)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ТЕРм08-03-593-09 Приборы осветительные, нагревательные, щитки и счетчики (06.2015) ОЗП=8,91; ЭМ=6,77; ЗПМ=8,91; МАТ=4,71
НР (2776,12 руб.): 95%*0.85 от ФОТ
СП (1787,72 руб.): 65%*0.8 от ФОТ</t>
    </r>
  </si>
  <si>
    <r>
      <t>0,2</t>
    </r>
    <r>
      <rPr>
        <i/>
        <sz val="7"/>
        <rFont val="Arial"/>
        <family val="2"/>
        <charset val="204"/>
      </rPr>
      <t xml:space="preserve">
20/100</t>
    </r>
  </si>
  <si>
    <t>2867,9
1924,37</t>
  </si>
  <si>
    <t>310,62
4,91</t>
  </si>
  <si>
    <t>62,12
0,98</t>
  </si>
  <si>
    <t>Светильник светодиодный постоянного горения, IP64, СА-7106Е
(шт.)</t>
  </si>
  <si>
    <r>
      <t>ТЕРм08-03-591-03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</si>
  <si>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Выключатель: полугерметический и герметический
(100 шт.)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ТЕРм08-03-591-03 Приборы осветительные, нагревательные, щитки и счетчики (06.2015) ОЗП=8,91; ЭМ=6,55; ЗПМ=8,91; МАТ=4,53
НР (370,75 руб.): 95%*0.85 от ФОТ
СП (238,75 руб.): 65%*0.8 от ФОТ</t>
    </r>
  </si>
  <si>
    <t>2467,28
1714,56</t>
  </si>
  <si>
    <t>80,86
3,07</t>
  </si>
  <si>
    <t>2,43
0,09</t>
  </si>
  <si>
    <t>Выключатели наружной установки, IP44
(шт.)</t>
  </si>
  <si>
    <r>
      <t>Труба винипластовая по установленным конструкциям, по стенам и колоннам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ТЕРм08-02-409-01 Сети проводок в зданиях и сооружениях (06.2015) ОЗП=8,91; ЭМ=6,48; ЗПМ=8,91; МАТ=3,38
НР (1337,08 руб.): 95%*0.85 от ФОТ
СП (861,03 руб.): 65%*0.8 от ФОТ</t>
    </r>
  </si>
  <si>
    <t>174,65
84,00</t>
  </si>
  <si>
    <r>
      <t>20,4</t>
    </r>
    <r>
      <rPr>
        <b/>
        <i/>
        <sz val="7"/>
        <rFont val="Arial"/>
        <family val="2"/>
        <charset val="204"/>
      </rPr>
      <t xml:space="preserve">
20*1,02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</si>
  <si>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ТЕРм08-02-412-02 Сети проводок в зданиях и сооружениях (06.2015) ОЗП=8,91; ЭМ=6,04; ЗПМ=8,91; МАТ=7,93
НР (208,36 руб.): 95%*0.85 от ФОТ
СП (134,18 руб.): 65%*0.8 от ФОТ</t>
    </r>
  </si>
  <si>
    <t>654,09
144,2</t>
  </si>
  <si>
    <t>6,91
0,61</t>
  </si>
  <si>
    <t>1,38
0,12</t>
  </si>
  <si>
    <r>
      <t>Разводка по устройствам и подключение жил кабелей или проводов сечением: до 10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ТЕРм08-03-574-01 Низковольтные комплектные устройства (06.2015) ОЗП=8,91; ЭМ=6,04; ЗПМ=8,91; МАТ=1,04
НР (3602,44 руб.): 95%*0.85 от ФОТ
СП (2319,84 руб.): 65%*0.8 от ФОТ</t>
    </r>
  </si>
  <si>
    <r>
      <t>1,32</t>
    </r>
    <r>
      <rPr>
        <i/>
        <sz val="7"/>
        <rFont val="Arial"/>
        <family val="2"/>
        <charset val="204"/>
      </rPr>
      <t xml:space="preserve">
132/100</t>
    </r>
  </si>
  <si>
    <t>4,57
0,41</t>
  </si>
  <si>
    <t xml:space="preserve">                                       Освещение лестничных площадок здания</t>
  </si>
  <si>
    <r>
      <t>Светильник: местного освещения
(100 шт.)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ТЕРм08-03-593-09 Приборы осветительные, нагревательные, щитки и счетчики (06.2015) ОЗП=8,91; ЭМ=6,77; ЗПМ=8,91; МАТ=4,71
НР (2082,18 руб.): 95%*0.85 от ФОТ
СП (1340,85 руб.): 65%*0.8 от ФОТ</t>
    </r>
  </si>
  <si>
    <r>
      <t>0,15</t>
    </r>
    <r>
      <rPr>
        <i/>
        <sz val="7"/>
        <rFont val="Arial"/>
        <family val="2"/>
        <charset val="204"/>
      </rPr>
      <t xml:space="preserve">
15/100</t>
    </r>
  </si>
  <si>
    <t>46,59
0,74</t>
  </si>
  <si>
    <t>Светильник энергосберегающий СА-18
(шт.)</t>
  </si>
  <si>
    <t>Рассеиватель РПА-85-001 пласт.бел.d150мм
(шт.)</t>
  </si>
  <si>
    <t>Лампа светодиодная 10вт Е27
(шт.)</t>
  </si>
  <si>
    <r>
      <t>Труба винипластовая по установленным конструкциям, по стенам и колоннам с креплением скобами, диаметр: до 25 мм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ТЕРм08-02-409-01 Сети проводок в зданиях и сооружениях (06.2015) ОЗП=8,91; ЭМ=6,48; ЗПМ=8,91; МАТ=3,38
НР (1002,82 руб.): 95%*0.85 от ФОТ
СП (645,78 руб.): 65%*0.8 от ФОТ</t>
    </r>
  </si>
  <si>
    <t>130,99
63,00</t>
  </si>
  <si>
    <r>
      <t>15,3</t>
    </r>
    <r>
      <rPr>
        <b/>
        <i/>
        <sz val="7"/>
        <rFont val="Arial"/>
        <family val="2"/>
        <charset val="204"/>
      </rPr>
      <t xml:space="preserve">
15*1,02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</si>
  <si>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6 мм2
(100 м)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ТЕРм08-02-412-02 Сети проводок в зданиях и сооружениях (06.2015) ОЗП=8,91; ЭМ=6,04; ЗПМ=8,91; МАТ=7,93
НР (156,27 руб.): 95%*0.85 от ФОТ
СП (100,63 руб.): 65%*0.8 от ФОТ</t>
    </r>
  </si>
  <si>
    <t>1,04
0,09</t>
  </si>
  <si>
    <t>Коробки распределительные металлические, IP20, Д100х55мм, МОК-3
(шт.)</t>
  </si>
  <si>
    <r>
      <t>Разводка по устройствам и подключение жил кабелей или проводов сечением: до 10 мм2
(100 жил)</t>
    </r>
    <r>
      <rPr>
        <i/>
        <sz val="7"/>
        <rFont val="Arial"/>
        <family val="2"/>
        <charset val="204"/>
      </rPr>
      <t xml:space="preserve">
(МДС35 пр.1 т.2 п.1.Производство монтажных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ТЕРм08-03-574-01 Низковольтные комплектные устройства (06.2015) ОЗП=8,91; ЭМ=6,04; ЗПМ=8,91; МАТ=1,04
НР (2456,24 руб.): 95%*0.85 от ФОТ
СП (1581,73 руб.): 65%*0.8 от ФОТ</t>
    </r>
  </si>
  <si>
    <r>
      <t>0,9</t>
    </r>
    <r>
      <rPr>
        <i/>
        <sz val="7"/>
        <rFont val="Arial"/>
        <family val="2"/>
        <charset val="204"/>
      </rPr>
      <t xml:space="preserve">
90/100</t>
    </r>
  </si>
  <si>
    <t>3,11
0,28</t>
  </si>
  <si>
    <t>3578,92
1809,71</t>
  </si>
  <si>
    <t>Итоги по разделу 3 Освещение здания :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</si>
  <si>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</si>
  <si>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</si>
  <si>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 по разделу 3 Освещение здания</t>
  </si>
  <si>
    <t xml:space="preserve">                                       Раздел 4. Строительные работы по монтажу заземления и молниезащиты</t>
  </si>
  <si>
    <t xml:space="preserve">                                       Монтаж контура заземления ВРУ</t>
  </si>
  <si>
    <r>
      <t>ТЕР01-02-057-02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</si>
  <si>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ТЕР01-02-057-02 Другие виды земляных работ, подготовительные, сопутствующие и укрепительные работы (06.2015) ОЗП=8,91; ЗПМ=8,91
НР (514,21 руб.): 80%*0.85 от ФОТ
СП (272,23 руб.): 45%*0.8 от ФОТ</t>
    </r>
  </si>
  <si>
    <r>
      <t>0,0324</t>
    </r>
    <r>
      <rPr>
        <i/>
        <sz val="7"/>
        <rFont val="Arial"/>
        <family val="2"/>
        <charset val="204"/>
      </rPr>
      <t xml:space="preserve">
3,24/100</t>
    </r>
  </si>
  <si>
    <t>2619,31
2619,31</t>
  </si>
  <si>
    <r>
      <t>ТЕРм08-02-472-02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</si>
  <si>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ТЕРм08-02-472-02 Сети заземления электротехнических установок (06.2015) ОЗП=8,91; ЭМ=6,3; ЗПМ=8,91; МАТ=5,26
НР (449,18 руб.): 95%*0.85 от ФОТ
СП (289,26 руб.): 65%*0.8 от ФОТ</t>
    </r>
  </si>
  <si>
    <t>1286,97
340,38</t>
  </si>
  <si>
    <t>102,83
6,47</t>
  </si>
  <si>
    <t>18,51
1,16</t>
  </si>
  <si>
    <r>
      <t>ТЕР01-02-061-01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</si>
  <si>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Засыпка вручную траншей, пазух котлованов и ям, группа грунтов: 1
(100 м3 грунта)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ТЕР01-02-061-01 Другие виды земляных работ, подготовительные, сопутствующие и укрепительные работы (06.2015) ОЗП=8,91; ЗПМ=8,91
НР (284,1 руб.): 80%*0.85 от ФОТ
СП (150,4 руб.): 45%*0.8 от ФОТ</t>
    </r>
  </si>
  <si>
    <t>1447,24
1447,24</t>
  </si>
  <si>
    <r>
      <t>ТЕР01-02-059-02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</si>
  <si>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Рытье ям вручную глубиной 1,5 м под электрод заземления с обратной засыпкой, группа грунтов: 2
(1 электрод заземления)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ТЕР01-02-059-02 Другие виды земляных работ, подготовительные, сопутствующие и укрепительные работы (06.2015) ОЗП=8,91; ЗПМ=8,91; МАТ=7,69
НР (5323,99 руб.): 80%*0.85 от ФОТ
СП (2818,58 руб.): 45%*0.8 от ФОТ</t>
    </r>
  </si>
  <si>
    <t>905,87
109,84</t>
  </si>
  <si>
    <r>
      <t>ТЕР01-02-059-06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</si>
  <si>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При изменении глубины заложения на каждые 0,5 м добавлять или исключать: к расценке 01-02-059-02
(1 электрод заземления)</t>
    </r>
    <r>
      <rPr>
        <i/>
        <sz val="7"/>
        <rFont val="Arial"/>
        <family val="2"/>
        <charset val="204"/>
      </rPr>
      <t xml:space="preserve">
(Глубина 3 м ПЗ=2 (ОЗП=2; ЭМ=2 к расх.; ЗПМ=2; МАТ=2 к расх.; ТЗ=2; ТЗМ=2);
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ТЕР01-02-059-06 Другие виды земляных работ, подготовительные, сопутствующие и укрепительные работы (06.2015) ОЗП=8,91; ЗПМ=8,91
НР (3576,15 руб.): 80%*0.85 от ФОТ
СП (1893,25 руб.): 45%*0.8 от ФОТ</t>
    </r>
  </si>
  <si>
    <t>73,78
73,78</t>
  </si>
  <si>
    <r>
      <t>ТЕРм08-02-471-02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</si>
  <si>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Заземлитель вертикальный из угловой стали размером: 63х63х6 мм
(10 шт.)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ТЕРм08-02-471-02 Сети заземления электротехнических установок (06.2015) ОЗП=8,91; ЭМ=6,17; ЗПМ=8,91; МАТ=5,5
НР (1443,42 руб.): 95%*0.85 от ФОТ
СП (929,51 руб.): 65%*0.8 от ФОТ</t>
    </r>
  </si>
  <si>
    <r>
      <t>0,8</t>
    </r>
    <r>
      <rPr>
        <i/>
        <sz val="7"/>
        <rFont val="Arial"/>
        <family val="2"/>
        <charset val="204"/>
      </rPr>
      <t xml:space="preserve">
8/10</t>
    </r>
  </si>
  <si>
    <t>1390,23
241,95</t>
  </si>
  <si>
    <t>116,16
8,82</t>
  </si>
  <si>
    <t>92,93
7,06</t>
  </si>
  <si>
    <r>
      <t>ТЕРм08-02-472-07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</si>
  <si>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Проводник заземляющий открыто по строительным основаниям: из полосовой стали сечением 160 мм2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ТЕРм08-02-472-07 Сети заземления электротехнических установок (06.2015) ОЗП=8,91; ЭМ=6,29; ЗПМ=8,91; МАТ=5,09
НР (319,59 руб.): 95%*0.85 от ФОТ
СП (205,81 руб.): 65%*0.8 от ФОТ</t>
    </r>
  </si>
  <si>
    <t>1823,95
436,75</t>
  </si>
  <si>
    <t>114,97
7,36</t>
  </si>
  <si>
    <t>11,5
0,74</t>
  </si>
  <si>
    <t>122,94
8,96</t>
  </si>
  <si>
    <t>762,33
79,83</t>
  </si>
  <si>
    <t>Итоги по разделу 4 Строительные работы по монтажу заземления и молниезащиты :</t>
  </si>
  <si>
    <t xml:space="preserve">  Итого по разделу 4 Строительные работы по монтажу заземления и молниезащиты</t>
  </si>
  <si>
    <t xml:space="preserve">                                       Раздел 5. Монтаж системы молниезащиты</t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</si>
  <si>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ТЕР01-02-057-02 Другие виды земляных работ, подготовительные, сопутствующие и укрепительные работы (06.2015) ОЗП=8,91; ЗПМ=8,91
НР (533,24 руб.): 80%*0.85 от ФОТ
СП (282,3 руб.): 45%*0.8 от ФОТ</t>
    </r>
  </si>
  <si>
    <r>
      <t>0,0336</t>
    </r>
    <r>
      <rPr>
        <i/>
        <sz val="7"/>
        <rFont val="Arial"/>
        <family val="2"/>
        <charset val="204"/>
      </rPr>
      <t xml:space="preserve">
3,36/100</t>
    </r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</si>
  <si>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ТЕРм08-02-472-02 Сети заземления электротехнических установок (06.2015) ОЗП=8,91; ЭМ=6,3; ЗПМ=8,91; МАТ=5,26
НР (399,32 руб.): 95%*0.85 от ФОТ
СП (257,15 руб.): 65%*0.8 от ФОТ</t>
    </r>
  </si>
  <si>
    <r>
      <t>0,16</t>
    </r>
    <r>
      <rPr>
        <i/>
        <sz val="7"/>
        <rFont val="Arial"/>
        <family val="2"/>
        <charset val="204"/>
      </rPr>
      <t xml:space="preserve">
16/100</t>
    </r>
  </si>
  <si>
    <t>16,45
1,04</t>
  </si>
  <si>
    <r>
      <t>Засыпка вручную траншей, пазух котлованов и ям, группа грунтов: 1
(100 м3 грунта)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ТЕР01-02-061-01 Другие виды земляных работ, подготовительные, сопутствующие и укрепительные работы (06.2015) ОЗП=8,91; ЗПМ=8,91
НР (294,64 руб.): 80%*0.85 от ФОТ
СП (155,98 руб.): 45%*0.8 от ФОТ</t>
    </r>
  </si>
  <si>
    <r>
      <t>Рытье ям вручную глубиной 1,5 м под электрод заземления с обратной засыпкой, группа грунтов: 2
(1 электрод заземления)</t>
    </r>
    <r>
      <rPr>
        <i/>
        <sz val="7"/>
        <rFont val="Arial"/>
        <family val="2"/>
        <charset val="204"/>
      </rPr>
      <t xml:space="preserve">
(МДС35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ТЕР01-02-059-02 Другие виды земляных работ, подготовительные, сопутствующие и укрепительные работы (06.2015) ОЗП=8,91; ЗПМ=8,91; МАТ=7,69
НР (3992,99 руб.): 80%*0.85 от ФОТ
СП (2113,94 руб.): 45%*0.8 от ФОТ</t>
    </r>
  </si>
  <si>
    <r>
      <t>При изменении глубины заложения на каждые 0,5 м добавлять или исключать: к расценке 01-02-059-02
(1 электрод заземления)</t>
    </r>
    <r>
      <rPr>
        <i/>
        <sz val="7"/>
        <rFont val="Arial"/>
        <family val="2"/>
        <charset val="204"/>
      </rPr>
      <t xml:space="preserve">
(Глубина 3 м ПЗ=2 (ОЗП=2; ЭМ=2 к расх.; ЗПМ=2; МАТ=2 к расх.; ТЗ=2; ТЗМ=2);
МДС35 пр.1 т.1 п.4.Производство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ТЕР01-02-059-06 Другие виды земляных работ, подготовительные, сопутствующие и укрепительные работы (06.2015) ОЗП=8,91; ЗПМ=8,91
НР (2682,11 руб.): 80%*0.85 от ФОТ
СП (1419,94 руб.): 45%*0.8 от ФОТ</t>
    </r>
  </si>
  <si>
    <r>
      <t>Заземлитель вертикальный из угловой стали размером: 63х63х6 мм
(10 шт.)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ТЕРм08-02-471-02 Сети заземления электротехнических установок (06.2015) ОЗП=8,91; ЭМ=6,17; ЗПМ=8,91; МАТ=5,5
НР (1082,53 руб.): 95%*0.85 от ФОТ
СП (697,11 руб.): 65%*0.8 от ФОТ</t>
    </r>
  </si>
  <si>
    <r>
      <t>0,6</t>
    </r>
    <r>
      <rPr>
        <i/>
        <sz val="7"/>
        <rFont val="Arial"/>
        <family val="2"/>
        <charset val="204"/>
      </rPr>
      <t xml:space="preserve">
6/10</t>
    </r>
  </si>
  <si>
    <t>69,7
5,29</t>
  </si>
  <si>
    <r>
      <t>Проводник заземляющий открыто по строительным основаниям: из полосовой стали сечением 160 мм2
(100 м)</t>
    </r>
    <r>
      <rPr>
        <i/>
        <sz val="7"/>
        <rFont val="Arial"/>
        <family val="2"/>
        <charset val="204"/>
      </rPr>
      <t xml:space="preserve">
(МДС35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ТЕРм08-02-472-07 Сети заземления электротехнических установок (06.2015) ОЗП=8,91; ЭМ=6,29; ЗПМ=8,91; МАТ=5,09
НР (63,96 руб.): 95%*0.85 от ФОТ
СП (41,19 руб.): 65%*0.8 от ФОТ</t>
    </r>
  </si>
  <si>
    <t>2,3
0,15</t>
  </si>
  <si>
    <r>
      <t>ТЕРм08-02-472-08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</si>
  <si>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вводных указаниях к разделам сборника: при высоте свыше 15 до 30 м ОЗП=1,25; ТЗ=1,25;
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ТЕРм08-02-472-08 Сети заземления электротехнических установок (06.2015) ОЗП=8,91; ЭМ=6,46; ЗПМ=8,91; МАТ=4,4
НР (9622,86 руб.): 95%*0.85 от ФОТ
СП (6196,77 руб.): 65%*0.8 от ФОТ</t>
    </r>
  </si>
  <si>
    <r>
      <t>2,58</t>
    </r>
    <r>
      <rPr>
        <i/>
        <sz val="7"/>
        <rFont val="Arial"/>
        <family val="2"/>
        <charset val="204"/>
      </rPr>
      <t xml:space="preserve">
258/100</t>
    </r>
  </si>
  <si>
    <t>1340,9
515,17</t>
  </si>
  <si>
    <t>68,56
3,23</t>
  </si>
  <si>
    <t>176,88
8,33</t>
  </si>
  <si>
    <r>
      <t>Конструкция металлическая для шинопроводов. Установка держателей.
(1 т)</t>
    </r>
    <r>
      <rPr>
        <i/>
        <sz val="7"/>
        <rFont val="Arial"/>
        <family val="2"/>
        <charset val="204"/>
      </rPr>
      <t xml:space="preserve">
(ОП п.1.8.3 При производстве работ на высоте свыше расстояний, указанных в вводных указаниях к разделам сборника: при высоте свыше 15 до 30 м ОЗП=1,25; ТЗ=1,25;
МДС35 пр.1 т.2 п.4.Производство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ТЗМ=1,15)
ИНДЕКС К ПОЗИЦИИ(справочно):
ТЕРм08-02-414-01 Сети проводок в зданиях и сооружениях (06.2015) ОЗП=8,91; ЭМ=6,45; ЗПМ=8,91; МАТ=6,46
НР (5163,51 руб.): 95%*0.85 от ФОТ
СП (3325,11 руб.): 65%*0.8 от ФОТ</t>
    </r>
  </si>
  <si>
    <r>
      <t>ТЕРм08-02-414-01
Пр. Комитета по строит. ЛО от 01.07.11 №10</t>
    </r>
    <r>
      <rPr>
        <i/>
        <sz val="9"/>
        <rFont val="Arial"/>
        <family val="2"/>
        <charset val="204"/>
      </rPr>
      <t xml:space="preserve">
Применительно</t>
    </r>
  </si>
  <si>
    <r>
      <t>0,1135</t>
    </r>
    <r>
      <rPr>
        <i/>
        <sz val="7"/>
        <rFont val="Arial"/>
        <family val="2"/>
        <charset val="204"/>
      </rPr>
      <t xml:space="preserve">
0,0103+0,1032</t>
    </r>
  </si>
  <si>
    <t>20788,72
4767,3</t>
  </si>
  <si>
    <t>3534,71
1555,77</t>
  </si>
  <si>
    <t>401,19
176,58</t>
  </si>
  <si>
    <t>Универсальный держатель
(шт.)</t>
  </si>
  <si>
    <t>Универсальный держатель с бетоном, ND1000
(шт.)</t>
  </si>
  <si>
    <t>Соединитель круглого проводника диаметром 8-10мм
(шт.)</t>
  </si>
  <si>
    <t>Контрольный соединитель
(шт.)</t>
  </si>
  <si>
    <t>Зажим для параллельного соединения прутка
(шт.)</t>
  </si>
  <si>
    <t>4278,48
1705,29</t>
  </si>
  <si>
    <t>Итоги по разделу 5 Монтаж системы молниезащиты :</t>
  </si>
  <si>
    <t xml:space="preserve">  Итого по разделу 5 Монтаж системы молниезащиты</t>
  </si>
  <si>
    <t xml:space="preserve">                                       Раздел 6. Восстановление благоустройства газонной травой</t>
  </si>
  <si>
    <r>
      <t>ТЕР47-01-046-04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</si>
  <si>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Подготовка почвы для устройства партерного и обыкновенного газона с внесением растительной земли слоем 15 см: вручную
(100 м2)</t>
    </r>
    <r>
      <rPr>
        <i/>
        <sz val="7"/>
        <rFont val="Arial"/>
        <family val="2"/>
        <charset val="204"/>
      </rPr>
      <t xml:space="preserve">
(МДС35 пр.1 т.3 п.11.3.Ремонт дворового и прилегающего к зданиям благоустройства в центре городов ОЗП=1,1; ЭМ=1,1 к расх.; ЗПМ=1,1; ТЗ=1,1; ТЗМ=1,1)
ИНДЕКС К ПОЗИЦИИ(справочно):
ТЕР47-01-046-04 Озеленение (06.2015) ОЗП=8,91; ЗПМ=8,91; МАТ=4,54
НР (831,05 руб.): 115%*(0.85*0.9) от ФОТ
СП (578,12 руб.): 90%*(0.8*0.85) от ФОТ</t>
    </r>
  </si>
  <si>
    <t>1492,14
662,64</t>
  </si>
  <si>
    <r>
      <t>ТЕР47-01-046-05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</si>
  <si>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На каждые 5 см изменения толщины слоя добавлять или исключать к расценкам с 47-01-046-01 по 47-01-046-04
(100 м2)</t>
    </r>
    <r>
      <rPr>
        <i/>
        <sz val="7"/>
        <rFont val="Arial"/>
        <family val="2"/>
        <charset val="204"/>
      </rPr>
      <t xml:space="preserve">
(МДС35 пр.1 т.3 п.11.3.Ремонт дворового и прилегающего к зданиям благоустройства в центре городов ОЗП=1,1; ЭМ=1,1 к расх.; ЗПМ=1,1; ТЗ=1,1; ТЗМ=1,1)
ИНДЕКС К ПОЗИЦИИ(справочно):
ТЕР47-01-046-05 Озеленение (06.2015) ОЗП=8,91; ЗПМ=8,91; МАТ=4,54
НР (113,66 руб.): 115%*(0.85*0.9) от ФОТ
СП (79,07 руб.): 90%*(0.8*0.85) от ФОТ</t>
    </r>
  </si>
  <si>
    <t>367,12
90,62</t>
  </si>
  <si>
    <r>
      <t>ТЕР47-01-046-06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</si>
  <si>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Посев газонов партерных, мавританских и обыкновенных вручную
(100 м2)</t>
    </r>
    <r>
      <rPr>
        <i/>
        <sz val="7"/>
        <rFont val="Arial"/>
        <family val="2"/>
        <charset val="204"/>
      </rPr>
      <t xml:space="preserve">
(МДС35 пр.1 т.3 п.11.3.Ремонт дворового и прилегающего к зданиям благоустройства в центре городов ОЗП=1,1; ЭМ=1,1 к расх.; ЗПМ=1,1; ТЗ=1,1; ТЗМ=1,1)
ИНДЕКС К ПОЗИЦИИ(справочно):
ТЕР47-01-046-06 Озеленение (06.2015) ОЗП=8,91; ЭМ=5,67; ЗПМ=8,91; МАТ=2,63
НР (215,57 руб.): 115%*(0.85*0.9) от ФОТ
СП (149,96 руб.): 90%*(0.8*0.85) от ФОТ</t>
    </r>
  </si>
  <si>
    <t>778,9
105,62</t>
  </si>
  <si>
    <t>391,04
66,25</t>
  </si>
  <si>
    <t>62,57
10,60</t>
  </si>
  <si>
    <t>354,77
94,45</t>
  </si>
  <si>
    <t>Итоги по разделу 6 Восстановление благоустройства газонной травой :</t>
  </si>
  <si>
    <t xml:space="preserve">  Озеленение. Защитные лесонасаждения (МДС81-33.2004 Прил.4 п.40; Письмо №АП-5536/06 Прил.1 п.40; Письмо от 27.11.12 №2536-ИП/12/ГС)</t>
  </si>
  <si>
    <t xml:space="preserve">  Итого по разделу 6 Восстановление благоустройства газонной травой</t>
  </si>
  <si>
    <t xml:space="preserve">                                       Раздел 7. Пусконаладочные работы</t>
  </si>
  <si>
    <r>
      <t>ТЕРп01-11-028-01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</si>
  <si>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(15726,25 руб.): 65%*0.85 от ФОТ
СП (9108,42 руб.): 40%*0.8 от ФОТ</t>
    </r>
  </si>
  <si>
    <t>9,71
9,71</t>
  </si>
  <si>
    <r>
      <t>ТЕРп01-11-013-01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</si>
  <si>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Замер полного сопротивления цепи "фаза-нуль"
(1 токоприемник)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(54846,9 руб.): 65%*0.85 от ФОТ
СП (31766,53 руб.): 40%*0.8 от ФОТ</t>
    </r>
  </si>
  <si>
    <t>36,41
36,41</t>
  </si>
  <si>
    <r>
      <t>ТЕРп01-11-010-01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</si>
  <si>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Измерение сопротивления растеканию тока: заземлителя
(1 измерение)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(537,72 руб.): 65%*0.85 от ФОТ
СП (311,44 руб.): 40%*0.8 от ФОТ</t>
    </r>
  </si>
  <si>
    <r>
      <t>ТЕРп01-11-011-01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</si>
  <si>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Проверка наличия цепи между заземлителями и заземленными элементами
(100 точек)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(57,35 руб.): 65%*0.85 от ФОТ
СП (33,22 руб.): 40%*0.8 от ФОТ</t>
    </r>
  </si>
  <si>
    <t>388,4
388,4</t>
  </si>
  <si>
    <r>
      <t>ТЕРп01-03-002-05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</si>
  <si>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200 А
(1 шт.)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(4997,45 руб.): 65%*0.85 от ФОТ
СП (2894,45 руб.): 40%*0.8 от ФОТ</t>
    </r>
  </si>
  <si>
    <r>
      <t>19</t>
    </r>
    <r>
      <rPr>
        <i/>
        <sz val="7"/>
        <rFont val="Arial"/>
        <family val="2"/>
        <charset val="204"/>
      </rPr>
      <t xml:space="preserve">
1+3+15</t>
    </r>
  </si>
  <si>
    <t>53,43
53,43</t>
  </si>
  <si>
    <r>
      <t>ТЕРп01-03-002-04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</si>
  <si>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50 А
(1 шт.)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(10696,31 руб.): 65%*0.85 от ФОТ
СП (6195,15 руб.): 40%*0.8 от ФОТ</t>
    </r>
  </si>
  <si>
    <r>
      <t>61</t>
    </r>
    <r>
      <rPr>
        <i/>
        <sz val="7"/>
        <rFont val="Arial"/>
        <family val="2"/>
        <charset val="204"/>
      </rPr>
      <t xml:space="preserve">
1+60</t>
    </r>
  </si>
  <si>
    <t>35,62
35,62</t>
  </si>
  <si>
    <r>
      <t>ТЕРп01-03-002-01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</si>
  <si>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Выключатель трехполюсный напряжением до 1 кВ с: максимальной токовой защитой прямого действия, номинальный ток до 1000 А
(1 шт.)</t>
    </r>
    <r>
      <rPr>
        <i/>
        <sz val="7"/>
        <rFont val="Arial"/>
        <family val="2"/>
        <charset val="204"/>
      </rPr>
      <t xml:space="preserve">
ИНДЕКС К ПОЗИЦИИ(справочно):
1 Пусконаладочные работы (06.2015) ОЗП=8,91
НР (2893,26 руб.): 65%*0.85 от ФОТ
СП (1675,73 руб.): 40%*0.8 от ФОТ</t>
    </r>
  </si>
  <si>
    <t>195,91
195,91</t>
  </si>
  <si>
    <t>Итоги по разделу 7 Пусконаладочные работы :</t>
  </si>
  <si>
    <t xml:space="preserve">  Пусконаладочные работы: 'вхолостую' - 80%, 'под нагрузкой' - 20% (МДС 81-27.2007 Таб.2, МДС 81-40.2006 Таб.4; Письмо от 27.11.12 №2536-ИП/12/ГС)</t>
  </si>
  <si>
    <t xml:space="preserve">  Итого по разделу 7 Пусконаладочные работы</t>
  </si>
  <si>
    <t>ИТОГИ ПО СМЕТЕ:</t>
  </si>
  <si>
    <t>Итого прямые затраты по смете с учетом индексов, в текущих ценах</t>
  </si>
  <si>
    <t>76047,40
40923,64</t>
  </si>
  <si>
    <t>Итоги по смете:</t>
  </si>
  <si>
    <t xml:space="preserve">  Итого Прочие затраты</t>
  </si>
  <si>
    <t xml:space="preserve">  Итого СМР для расчета лимитированных затрат</t>
  </si>
  <si>
    <t xml:space="preserve">  Непредвиденные затраты 2%</t>
  </si>
  <si>
    <t xml:space="preserve">  Итого с непредвиденными</t>
  </si>
  <si>
    <t xml:space="preserve">  НДС 18%</t>
  </si>
  <si>
    <t xml:space="preserve">  ВСЕГО по смете</t>
  </si>
  <si>
    <t>тыс. руб.</t>
  </si>
  <si>
    <t>___________________________396,341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</si>
  <si>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</si>
  <si>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</si>
  <si>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_______________________________________________________________________________________________2045,56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</si>
  <si>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</si>
  <si>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</si>
  <si>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</si>
  <si>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</si>
  <si>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_______________________________________________________________________________________________304,193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</si>
  <si>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</si>
  <si>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_______________________________________________________________________________________________959,992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</si>
  <si>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</si>
  <si>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_______________________________________________________________________________________________175,125</t>
  </si>
  <si>
    <t>Основание: 1233-06-15-ЭМ,ЭО</t>
  </si>
  <si>
    <t>Составлен(а) в текущих (прогнозных) ценах по состоянию на Июнь 2015г.</t>
  </si>
  <si>
    <t>индекс - дефлятор на 2016 г 1,047</t>
  </si>
  <si>
    <t xml:space="preserve"> Итого с оборудованием (144986,43) и прочими затратами (304 193,07)</t>
  </si>
  <si>
    <t>___________________________1971,071</t>
  </si>
  <si>
    <t>_______________________________________________________________________________________________144,986</t>
  </si>
  <si>
    <t>и.о.начальника проектно-сметного отдела _________________________Иванова Т.Ю.</t>
  </si>
  <si>
    <t>на капитальный ремонт  сетей электроснабжения многоквартирного дома по адресу: Лужский р-н, п. Оредеж, ул. Ленина, д. 12</t>
  </si>
  <si>
    <t>ЛОКАЛЬНАЯ СМЕТА</t>
  </si>
  <si>
    <t>СОГЛАСОВАНО:</t>
  </si>
  <si>
    <t>УТВЕРЖДАЮ:</t>
  </si>
  <si>
    <t>Первый заместитель генерального
директора-главный инженер
НО " Фонд капремонта многоквартирных домов
Ленинградской области"
__________________Е.И.Вихров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</si>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</sst>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/>
    <xf numFmtId="49" fontId="2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0" xfId="0" applyNumberFormat="1" applyFont="1" applyAlignment="1">
      <alignment horizontal="right" vertical="top"/>
    </xf>
    <xf numFmtId="4" fontId="8" fillId="0" borderId="3" xfId="0" applyNumberFormat="1" applyFont="1" applyBorder="1" applyAlignment="1">
      <alignment horizontal="right" vertical="top"/>
    </xf>
    <xf numFmtId="4" fontId="8" fillId="0" borderId="3" xfId="0" applyNumberFormat="1" applyFont="1" applyBorder="1" applyAlignment="1">
      <alignment horizontal="right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8" fillId="0" borderId="3" xfId="0" applyFont="1" applyFill="1" applyBorder="1" applyAlignment="1">
      <alignment horizontal="right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9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/>
    <xf numFmtId="49" fontId="2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15" fillId="0" borderId="3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3"/>
  <sheetViews>
    <sheetView showGridLines="0" tabSelected="1" topLeftCell="A272" zoomScaleNormal="100" zoomScaleSheetLayoutView="75" workbookViewId="0">
      <selection activeCell="H293" sqref="H293"/>
    </sheetView>
  </sheetViews>
  <sheetFormatPr defaultRowHeight="12.75" outlineLevelRow="2" x14ac:dyDescent="0.2"/>
  <cols>
    <col min="1" max="1" width="4" style="37" customWidth="1"/>
    <col min="2" max="2" width="16.42578125" style="1" customWidth="1"/>
    <col min="3" max="3" width="34.7109375" style="2" customWidth="1"/>
    <col min="4" max="4" width="16.28515625" style="3" customWidth="1"/>
    <col min="5" max="5" width="9.42578125" style="4" customWidth="1"/>
    <col min="6" max="7" width="8.7109375" style="5" customWidth="1"/>
    <col min="8" max="8" width="19.85546875" style="5" customWidth="1"/>
    <col min="9" max="9" width="9.42578125" style="5" customWidth="1"/>
    <col min="10" max="10" width="8.7109375" style="5" customWidth="1"/>
    <col min="11" max="11" width="9.28515625" style="5" customWidth="1"/>
    <col min="12" max="13" width="8.7109375" style="5" customWidth="1"/>
    <col min="14" max="14" width="9.140625" style="5"/>
    <col min="15" max="15" width="7.140625" style="5" customWidth="1"/>
    <col min="16" max="16" width="9.42578125" style="5" customWidth="1"/>
    <col min="17" max="17" width="6.28515625" style="5" customWidth="1"/>
    <col min="18" max="16384" width="9.140625" style="6"/>
  </cols>
  <sheetData>
    <row r="1" spans="1:17" outlineLevel="2" x14ac:dyDescent="0.2">
      <c r="A1" s="72" t="s">
        <v>463</v>
      </c>
      <c r="B1" s="72"/>
      <c r="C1" s="64"/>
      <c r="D1" s="65"/>
      <c r="E1" s="66"/>
      <c r="F1" s="66"/>
      <c r="G1"/>
      <c r="H1" s="72" t="s">
        <v>464</v>
      </c>
      <c r="I1" s="72"/>
      <c r="J1" s="72"/>
      <c r="K1" s="72"/>
      <c r="L1" s="72"/>
      <c r="M1" s="67"/>
    </row>
    <row r="2" spans="1:17" outlineLevel="1" x14ac:dyDescent="0.2">
      <c r="A2" s="68"/>
      <c r="B2" s="68"/>
      <c r="C2" s="68"/>
      <c r="D2" s="65"/>
      <c r="E2" s="65"/>
      <c r="F2" s="69"/>
      <c r="G2"/>
      <c r="H2" s="70"/>
      <c r="I2" s="70"/>
      <c r="J2" s="67"/>
      <c r="K2" s="67"/>
      <c r="L2" s="67"/>
      <c r="M2" s="67"/>
    </row>
    <row r="3" spans="1:17" ht="78.75" customHeight="1" outlineLevel="1" x14ac:dyDescent="0.2">
      <c r="A3" s="73" t="s">
        <v>465</v>
      </c>
      <c r="B3" s="73"/>
      <c r="C3" s="73"/>
      <c r="D3" s="65"/>
      <c r="E3" s="66"/>
      <c r="F3" s="66"/>
      <c r="G3"/>
      <c r="H3" s="73" t="s">
        <v>466</v>
      </c>
      <c r="I3" s="73"/>
      <c r="J3" s="73"/>
      <c r="K3" s="73"/>
      <c r="L3" s="73"/>
      <c r="M3" s="73"/>
    </row>
    <row r="4" spans="1:17" x14ac:dyDescent="0.2">
      <c r="A4" s="36"/>
      <c r="B4" s="8"/>
      <c r="C4" s="5"/>
      <c r="D4" s="5"/>
      <c r="E4" s="5"/>
      <c r="P4" s="6"/>
      <c r="Q4" s="6"/>
    </row>
    <row r="5" spans="1:17" ht="15.75" x14ac:dyDescent="0.2">
      <c r="A5" s="36"/>
      <c r="B5" s="8"/>
      <c r="C5" s="5"/>
      <c r="D5" s="9" t="s">
        <v>462</v>
      </c>
      <c r="F5" s="10"/>
      <c r="G5" s="10"/>
      <c r="H5" s="10"/>
      <c r="P5" s="6"/>
      <c r="Q5" s="6"/>
    </row>
    <row r="6" spans="1:17" x14ac:dyDescent="0.2">
      <c r="A6" s="36"/>
      <c r="B6" s="8"/>
      <c r="C6" s="5"/>
      <c r="D6" s="11"/>
      <c r="F6" s="12"/>
      <c r="G6" s="12"/>
      <c r="H6" s="12"/>
      <c r="P6" s="6"/>
      <c r="Q6" s="6"/>
    </row>
    <row r="7" spans="1:17" x14ac:dyDescent="0.2">
      <c r="A7" s="38"/>
      <c r="B7" s="21"/>
      <c r="C7" s="22"/>
      <c r="D7" s="22"/>
      <c r="E7" s="22"/>
      <c r="F7" s="22"/>
      <c r="G7" s="22"/>
      <c r="H7" s="22"/>
      <c r="I7" s="22"/>
      <c r="J7" s="22"/>
      <c r="P7" s="6"/>
      <c r="Q7" s="6"/>
    </row>
    <row r="8" spans="1:17" x14ac:dyDescent="0.2">
      <c r="A8" s="39"/>
      <c r="B8" s="24"/>
      <c r="C8" s="22"/>
      <c r="D8" s="11" t="s">
        <v>461</v>
      </c>
      <c r="E8" s="25"/>
      <c r="F8" s="22"/>
      <c r="G8" s="22"/>
      <c r="H8" s="22"/>
      <c r="I8" s="22"/>
      <c r="J8" s="25"/>
      <c r="O8" s="6"/>
      <c r="P8" s="6"/>
      <c r="Q8" s="6"/>
    </row>
    <row r="9" spans="1:17" x14ac:dyDescent="0.2">
      <c r="A9" s="38"/>
      <c r="B9" s="26"/>
      <c r="C9" s="27"/>
      <c r="D9" s="7" t="s">
        <v>0</v>
      </c>
      <c r="E9" s="23"/>
      <c r="F9" s="7"/>
      <c r="G9" s="7"/>
      <c r="H9" s="7"/>
      <c r="I9" s="27"/>
      <c r="J9" s="28"/>
      <c r="P9" s="6"/>
      <c r="Q9" s="6"/>
    </row>
    <row r="10" spans="1:17" x14ac:dyDescent="0.2">
      <c r="A10" s="21"/>
      <c r="B10" s="29"/>
      <c r="C10" s="22"/>
      <c r="D10" s="22"/>
      <c r="E10" s="22"/>
      <c r="F10" s="22"/>
      <c r="G10" s="22"/>
      <c r="H10" s="22"/>
      <c r="I10" s="22"/>
      <c r="J10" s="22"/>
      <c r="O10" s="6"/>
      <c r="P10" s="6"/>
      <c r="Q10" s="6"/>
    </row>
    <row r="11" spans="1:17" ht="14.25" x14ac:dyDescent="0.2">
      <c r="A11" s="40"/>
      <c r="B11" s="30" t="s">
        <v>454</v>
      </c>
      <c r="C11" s="31"/>
      <c r="D11" s="28"/>
      <c r="E11" s="28"/>
      <c r="F11" s="14"/>
      <c r="G11" s="14"/>
      <c r="H11" s="14"/>
      <c r="I11" s="32"/>
      <c r="J11" s="22"/>
      <c r="K11" s="33"/>
      <c r="P11" s="13"/>
      <c r="Q11" s="6"/>
    </row>
    <row r="12" spans="1:17" x14ac:dyDescent="0.2">
      <c r="A12" s="40"/>
      <c r="B12" s="30" t="s">
        <v>446</v>
      </c>
      <c r="C12" s="34"/>
      <c r="D12" s="83" t="s">
        <v>458</v>
      </c>
      <c r="E12" s="82"/>
      <c r="F12" s="41" t="s">
        <v>440</v>
      </c>
      <c r="G12" s="14"/>
      <c r="I12" s="32"/>
      <c r="J12" s="22"/>
      <c r="P12" s="6"/>
      <c r="Q12" s="6"/>
    </row>
    <row r="13" spans="1:17" outlineLevel="1" x14ac:dyDescent="0.2">
      <c r="A13" s="40"/>
      <c r="B13" s="30" t="s">
        <v>452</v>
      </c>
      <c r="C13" s="34"/>
      <c r="D13" s="83" t="s">
        <v>453</v>
      </c>
      <c r="E13" s="82"/>
      <c r="F13" s="41" t="s">
        <v>440</v>
      </c>
      <c r="G13" s="14"/>
      <c r="I13" s="32"/>
      <c r="J13" s="22"/>
      <c r="P13" s="6"/>
      <c r="Q13" s="6"/>
    </row>
    <row r="14" spans="1:17" outlineLevel="1" x14ac:dyDescent="0.2">
      <c r="A14" s="40"/>
      <c r="B14" s="30" t="s">
        <v>450</v>
      </c>
      <c r="C14" s="34"/>
      <c r="D14" s="83" t="s">
        <v>451</v>
      </c>
      <c r="E14" s="82"/>
      <c r="F14" s="41" t="s">
        <v>440</v>
      </c>
      <c r="G14" s="14"/>
      <c r="I14" s="32"/>
      <c r="J14" s="22"/>
      <c r="P14" s="6"/>
      <c r="Q14" s="6"/>
    </row>
    <row r="15" spans="1:17" outlineLevel="1" x14ac:dyDescent="0.2">
      <c r="A15" s="40"/>
      <c r="B15" s="30" t="s">
        <v>448</v>
      </c>
      <c r="C15" s="34"/>
      <c r="D15" s="83" t="s">
        <v>449</v>
      </c>
      <c r="E15" s="82"/>
      <c r="F15" s="41" t="s">
        <v>440</v>
      </c>
      <c r="G15" s="14"/>
      <c r="I15" s="32"/>
      <c r="J15" s="22"/>
      <c r="P15" s="6"/>
      <c r="Q15" s="6"/>
    </row>
    <row r="16" spans="1:17" outlineLevel="1" x14ac:dyDescent="0.2">
      <c r="A16" s="40"/>
      <c r="B16" s="30" t="s">
        <v>447</v>
      </c>
      <c r="C16" s="34"/>
      <c r="D16" s="83" t="s">
        <v>459</v>
      </c>
      <c r="E16" s="82"/>
      <c r="F16" s="41" t="s">
        <v>440</v>
      </c>
      <c r="G16" s="14"/>
      <c r="I16" s="32"/>
      <c r="J16" s="22"/>
      <c r="P16" s="6"/>
      <c r="Q16" s="6"/>
    </row>
    <row r="17" spans="1:18" x14ac:dyDescent="0.2">
      <c r="A17" s="40"/>
      <c r="B17" s="30" t="s">
        <v>442</v>
      </c>
      <c r="C17" s="34"/>
      <c r="D17" s="81" t="s">
        <v>441</v>
      </c>
      <c r="E17" s="82"/>
      <c r="F17" s="14" t="s">
        <v>440</v>
      </c>
      <c r="G17" s="14"/>
      <c r="I17" s="32"/>
      <c r="J17" s="22"/>
      <c r="P17" s="6"/>
      <c r="Q17" s="6"/>
    </row>
    <row r="18" spans="1:18" outlineLevel="1" x14ac:dyDescent="0.2">
      <c r="A18" s="40"/>
      <c r="B18" s="30" t="s">
        <v>443</v>
      </c>
      <c r="C18" s="34"/>
      <c r="D18" s="81" t="s">
        <v>444</v>
      </c>
      <c r="E18" s="82"/>
      <c r="F18" s="14" t="s">
        <v>445</v>
      </c>
      <c r="G18" s="14"/>
      <c r="I18" s="32"/>
      <c r="J18" s="22"/>
      <c r="P18" s="6"/>
      <c r="Q18" s="6"/>
    </row>
    <row r="19" spans="1:18" x14ac:dyDescent="0.2">
      <c r="A19" s="40"/>
      <c r="B19" s="42" t="s">
        <v>455</v>
      </c>
      <c r="C19" s="35"/>
      <c r="D19" s="22"/>
      <c r="E19" s="22"/>
      <c r="F19" s="22"/>
      <c r="G19" s="22"/>
      <c r="H19" s="22"/>
      <c r="I19" s="22"/>
      <c r="J19" s="22"/>
      <c r="P19" s="6"/>
      <c r="Q19" s="6"/>
    </row>
    <row r="20" spans="1:18" s="18" customFormat="1" ht="22.5" customHeight="1" x14ac:dyDescent="0.2">
      <c r="A20" s="77" t="s">
        <v>1</v>
      </c>
      <c r="B20" s="77" t="s">
        <v>3</v>
      </c>
      <c r="C20" s="74" t="s">
        <v>4</v>
      </c>
      <c r="D20" s="74" t="s">
        <v>5</v>
      </c>
      <c r="E20" s="74" t="s">
        <v>11</v>
      </c>
      <c r="F20" s="78"/>
      <c r="G20" s="78"/>
      <c r="H20" s="74" t="s">
        <v>12</v>
      </c>
      <c r="I20" s="74"/>
      <c r="J20" s="74"/>
      <c r="K20" s="74"/>
      <c r="L20" s="74" t="s">
        <v>9</v>
      </c>
      <c r="M20" s="74"/>
      <c r="N20" s="17"/>
      <c r="O20" s="17"/>
      <c r="P20" s="17"/>
      <c r="Q20" s="17"/>
      <c r="R20" s="17"/>
    </row>
    <row r="21" spans="1:18" s="18" customFormat="1" ht="40.5" customHeight="1" x14ac:dyDescent="0.2">
      <c r="A21" s="77"/>
      <c r="B21" s="77"/>
      <c r="C21" s="74"/>
      <c r="D21" s="74"/>
      <c r="E21" s="16" t="s">
        <v>6</v>
      </c>
      <c r="F21" s="16" t="s">
        <v>13</v>
      </c>
      <c r="G21" s="74" t="s">
        <v>14</v>
      </c>
      <c r="H21" s="74" t="s">
        <v>2</v>
      </c>
      <c r="I21" s="74" t="s">
        <v>8</v>
      </c>
      <c r="J21" s="16" t="s">
        <v>13</v>
      </c>
      <c r="K21" s="74" t="s">
        <v>14</v>
      </c>
      <c r="L21" s="74"/>
      <c r="M21" s="74"/>
      <c r="N21" s="17"/>
      <c r="O21" s="17"/>
      <c r="P21" s="17"/>
      <c r="Q21" s="17"/>
      <c r="R21" s="17"/>
    </row>
    <row r="22" spans="1:18" s="18" customFormat="1" ht="38.25" customHeight="1" x14ac:dyDescent="0.2">
      <c r="A22" s="77"/>
      <c r="B22" s="77"/>
      <c r="C22" s="74"/>
      <c r="D22" s="74"/>
      <c r="E22" s="16" t="s">
        <v>8</v>
      </c>
      <c r="F22" s="16" t="s">
        <v>7</v>
      </c>
      <c r="G22" s="74"/>
      <c r="H22" s="74"/>
      <c r="I22" s="74"/>
      <c r="J22" s="16" t="s">
        <v>7</v>
      </c>
      <c r="K22" s="74"/>
      <c r="L22" s="16" t="s">
        <v>10</v>
      </c>
      <c r="M22" s="16" t="s">
        <v>6</v>
      </c>
      <c r="N22" s="17"/>
      <c r="O22" s="17"/>
      <c r="P22" s="17"/>
      <c r="Q22" s="17"/>
      <c r="R22" s="17"/>
    </row>
    <row r="23" spans="1:18" x14ac:dyDescent="0.2">
      <c r="A23" s="20">
        <v>1</v>
      </c>
      <c r="B23" s="20">
        <v>2</v>
      </c>
      <c r="C23" s="16">
        <v>3</v>
      </c>
      <c r="D23" s="16">
        <v>4</v>
      </c>
      <c r="E23" s="16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19">
        <v>12</v>
      </c>
      <c r="M23" s="19">
        <v>13</v>
      </c>
      <c r="N23" s="6"/>
      <c r="O23" s="6"/>
      <c r="P23" s="6"/>
      <c r="Q23" s="6"/>
    </row>
    <row r="24" spans="1:18" ht="19.149999999999999" customHeight="1" x14ac:dyDescent="0.2">
      <c r="A24" s="75" t="s">
        <v>15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</row>
    <row r="25" spans="1:18" ht="165" x14ac:dyDescent="0.2">
      <c r="A25" s="43">
        <v>1</v>
      </c>
      <c r="B25" s="44" t="s">
        <v>16</v>
      </c>
      <c r="C25" s="45" t="s">
        <v>17</v>
      </c>
      <c r="D25" s="46">
        <v>1</v>
      </c>
      <c r="E25" s="47" t="s">
        <v>18</v>
      </c>
      <c r="F25" s="47"/>
      <c r="G25" s="47"/>
      <c r="H25" s="48">
        <v>32.340000000000003</v>
      </c>
      <c r="I25" s="48">
        <v>32.340000000000003</v>
      </c>
      <c r="J25" s="47"/>
      <c r="K25" s="47"/>
      <c r="L25" s="48">
        <v>2</v>
      </c>
      <c r="M25" s="48">
        <v>2</v>
      </c>
    </row>
    <row r="26" spans="1:18" ht="225.75" x14ac:dyDescent="0.2">
      <c r="A26" s="43">
        <v>2</v>
      </c>
      <c r="B26" s="44" t="s">
        <v>19</v>
      </c>
      <c r="C26" s="45" t="s">
        <v>20</v>
      </c>
      <c r="D26" s="49" t="s">
        <v>21</v>
      </c>
      <c r="E26" s="47" t="s">
        <v>22</v>
      </c>
      <c r="F26" s="47" t="s">
        <v>23</v>
      </c>
      <c r="G26" s="47"/>
      <c r="H26" s="48">
        <v>133.46</v>
      </c>
      <c r="I26" s="48">
        <v>39.729999999999997</v>
      </c>
      <c r="J26" s="47" t="s">
        <v>24</v>
      </c>
      <c r="K26" s="47"/>
      <c r="L26" s="48">
        <v>3.5219999999999998</v>
      </c>
      <c r="M26" s="48">
        <v>2.11</v>
      </c>
    </row>
    <row r="27" spans="1:18" ht="84.75" x14ac:dyDescent="0.2">
      <c r="A27" s="43">
        <v>3</v>
      </c>
      <c r="B27" s="44" t="s">
        <v>25</v>
      </c>
      <c r="C27" s="45" t="s">
        <v>26</v>
      </c>
      <c r="D27" s="49" t="s">
        <v>27</v>
      </c>
      <c r="E27" s="47" t="s">
        <v>28</v>
      </c>
      <c r="F27" s="47" t="s">
        <v>29</v>
      </c>
      <c r="G27" s="47"/>
      <c r="H27" s="48">
        <v>143</v>
      </c>
      <c r="I27" s="48">
        <v>142.58000000000001</v>
      </c>
      <c r="J27" s="47" t="s">
        <v>29</v>
      </c>
      <c r="K27" s="47"/>
      <c r="L27" s="48">
        <v>9.64</v>
      </c>
      <c r="M27" s="48">
        <v>9.64</v>
      </c>
    </row>
    <row r="28" spans="1:18" ht="108.75" x14ac:dyDescent="0.2">
      <c r="A28" s="43">
        <v>4</v>
      </c>
      <c r="B28" s="44" t="s">
        <v>30</v>
      </c>
      <c r="C28" s="45" t="s">
        <v>31</v>
      </c>
      <c r="D28" s="49" t="s">
        <v>32</v>
      </c>
      <c r="E28" s="47" t="s">
        <v>33</v>
      </c>
      <c r="F28" s="47" t="s">
        <v>34</v>
      </c>
      <c r="G28" s="47"/>
      <c r="H28" s="48">
        <v>27.37</v>
      </c>
      <c r="I28" s="48">
        <v>27.12</v>
      </c>
      <c r="J28" s="47" t="s">
        <v>35</v>
      </c>
      <c r="K28" s="47"/>
      <c r="L28" s="48">
        <v>5.84</v>
      </c>
      <c r="M28" s="48">
        <v>1.75</v>
      </c>
    </row>
    <row r="29" spans="1:18" ht="96.75" x14ac:dyDescent="0.2">
      <c r="A29" s="43">
        <v>5</v>
      </c>
      <c r="B29" s="44" t="s">
        <v>36</v>
      </c>
      <c r="C29" s="45" t="s">
        <v>37</v>
      </c>
      <c r="D29" s="49" t="s">
        <v>38</v>
      </c>
      <c r="E29" s="47" t="s">
        <v>39</v>
      </c>
      <c r="F29" s="47" t="s">
        <v>40</v>
      </c>
      <c r="G29" s="47"/>
      <c r="H29" s="48">
        <v>17.05</v>
      </c>
      <c r="I29" s="48">
        <v>16.82</v>
      </c>
      <c r="J29" s="47" t="s">
        <v>41</v>
      </c>
      <c r="K29" s="47"/>
      <c r="L29" s="48">
        <v>6.32</v>
      </c>
      <c r="M29" s="48">
        <v>1.1399999999999999</v>
      </c>
    </row>
    <row r="30" spans="1:18" ht="22.5" x14ac:dyDescent="0.2">
      <c r="A30" s="79" t="s">
        <v>42</v>
      </c>
      <c r="B30" s="76"/>
      <c r="C30" s="76"/>
      <c r="D30" s="76"/>
      <c r="E30" s="76"/>
      <c r="F30" s="76"/>
      <c r="G30" s="76"/>
      <c r="H30" s="47">
        <v>353.22</v>
      </c>
      <c r="I30" s="47">
        <v>258.58999999999997</v>
      </c>
      <c r="J30" s="47" t="s">
        <v>43</v>
      </c>
      <c r="K30" s="47"/>
      <c r="L30" s="47"/>
      <c r="M30" s="47">
        <v>16.64</v>
      </c>
    </row>
    <row r="31" spans="1:18" ht="22.5" x14ac:dyDescent="0.2">
      <c r="A31" s="79" t="s">
        <v>44</v>
      </c>
      <c r="B31" s="76"/>
      <c r="C31" s="76"/>
      <c r="D31" s="76"/>
      <c r="E31" s="76"/>
      <c r="F31" s="76"/>
      <c r="G31" s="76"/>
      <c r="H31" s="47">
        <v>2882.68</v>
      </c>
      <c r="I31" s="47">
        <v>2304.04</v>
      </c>
      <c r="J31" s="47" t="s">
        <v>45</v>
      </c>
      <c r="K31" s="47"/>
      <c r="L31" s="47"/>
      <c r="M31" s="47">
        <v>16.64</v>
      </c>
    </row>
    <row r="32" spans="1:18" x14ac:dyDescent="0.2">
      <c r="A32" s="79" t="s">
        <v>46</v>
      </c>
      <c r="B32" s="76"/>
      <c r="C32" s="76"/>
      <c r="D32" s="76"/>
      <c r="E32" s="76"/>
      <c r="F32" s="76"/>
      <c r="G32" s="76"/>
      <c r="H32" s="47">
        <v>1770.54</v>
      </c>
      <c r="I32" s="47"/>
      <c r="J32" s="47"/>
      <c r="K32" s="47"/>
      <c r="L32" s="47"/>
      <c r="M32" s="47"/>
    </row>
    <row r="33" spans="1:13" x14ac:dyDescent="0.2">
      <c r="A33" s="79" t="s">
        <v>47</v>
      </c>
      <c r="B33" s="76"/>
      <c r="C33" s="76"/>
      <c r="D33" s="76"/>
      <c r="E33" s="76"/>
      <c r="F33" s="76"/>
      <c r="G33" s="76"/>
      <c r="H33" s="47">
        <v>1236.0999999999999</v>
      </c>
      <c r="I33" s="47"/>
      <c r="J33" s="47"/>
      <c r="K33" s="47"/>
      <c r="L33" s="47"/>
      <c r="M33" s="47"/>
    </row>
    <row r="34" spans="1:13" x14ac:dyDescent="0.2">
      <c r="A34" s="80" t="s">
        <v>48</v>
      </c>
      <c r="B34" s="76"/>
      <c r="C34" s="76"/>
      <c r="D34" s="76"/>
      <c r="E34" s="76"/>
      <c r="F34" s="76"/>
      <c r="G34" s="76"/>
      <c r="H34" s="47"/>
      <c r="I34" s="47"/>
      <c r="J34" s="47"/>
      <c r="K34" s="47"/>
      <c r="L34" s="47"/>
      <c r="M34" s="47"/>
    </row>
    <row r="35" spans="1:13" ht="26.1" customHeight="1" x14ac:dyDescent="0.2">
      <c r="A35" s="79" t="s">
        <v>49</v>
      </c>
      <c r="B35" s="76"/>
      <c r="C35" s="76"/>
      <c r="D35" s="76"/>
      <c r="E35" s="76"/>
      <c r="F35" s="76"/>
      <c r="G35" s="76"/>
      <c r="H35" s="47">
        <v>663.32</v>
      </c>
      <c r="I35" s="47"/>
      <c r="J35" s="47"/>
      <c r="K35" s="47"/>
      <c r="L35" s="47"/>
      <c r="M35" s="47">
        <v>2</v>
      </c>
    </row>
    <row r="36" spans="1:13" ht="26.1" customHeight="1" x14ac:dyDescent="0.2">
      <c r="A36" s="79" t="s">
        <v>50</v>
      </c>
      <c r="B36" s="76"/>
      <c r="C36" s="76"/>
      <c r="D36" s="76"/>
      <c r="E36" s="76"/>
      <c r="F36" s="76"/>
      <c r="G36" s="76"/>
      <c r="H36" s="47">
        <v>1488.03</v>
      </c>
      <c r="I36" s="47"/>
      <c r="J36" s="47"/>
      <c r="K36" s="47"/>
      <c r="L36" s="47"/>
      <c r="M36" s="47">
        <v>2.11</v>
      </c>
    </row>
    <row r="37" spans="1:13" ht="26.1" customHeight="1" x14ac:dyDescent="0.2">
      <c r="A37" s="79" t="s">
        <v>51</v>
      </c>
      <c r="B37" s="76"/>
      <c r="C37" s="76"/>
      <c r="D37" s="76"/>
      <c r="E37" s="76"/>
      <c r="F37" s="76"/>
      <c r="G37" s="76"/>
      <c r="H37" s="47">
        <v>3737.97</v>
      </c>
      <c r="I37" s="47"/>
      <c r="J37" s="47"/>
      <c r="K37" s="47"/>
      <c r="L37" s="47"/>
      <c r="M37" s="47">
        <v>12.53</v>
      </c>
    </row>
    <row r="38" spans="1:13" x14ac:dyDescent="0.2">
      <c r="A38" s="79" t="s">
        <v>52</v>
      </c>
      <c r="B38" s="76"/>
      <c r="C38" s="76"/>
      <c r="D38" s="76"/>
      <c r="E38" s="76"/>
      <c r="F38" s="76"/>
      <c r="G38" s="76"/>
      <c r="H38" s="47">
        <v>5889.32</v>
      </c>
      <c r="I38" s="47"/>
      <c r="J38" s="47"/>
      <c r="K38" s="47"/>
      <c r="L38" s="47"/>
      <c r="M38" s="47">
        <v>16.64</v>
      </c>
    </row>
    <row r="39" spans="1:13" x14ac:dyDescent="0.2">
      <c r="A39" s="79" t="s">
        <v>53</v>
      </c>
      <c r="B39" s="76"/>
      <c r="C39" s="76"/>
      <c r="D39" s="76"/>
      <c r="E39" s="76"/>
      <c r="F39" s="76"/>
      <c r="G39" s="76"/>
      <c r="H39" s="47"/>
      <c r="I39" s="47"/>
      <c r="J39" s="47"/>
      <c r="K39" s="47"/>
      <c r="L39" s="47"/>
      <c r="M39" s="47"/>
    </row>
    <row r="40" spans="1:13" x14ac:dyDescent="0.2">
      <c r="A40" s="79" t="s">
        <v>54</v>
      </c>
      <c r="B40" s="76"/>
      <c r="C40" s="76"/>
      <c r="D40" s="76"/>
      <c r="E40" s="76"/>
      <c r="F40" s="76"/>
      <c r="G40" s="76"/>
      <c r="H40" s="47">
        <v>578.64</v>
      </c>
      <c r="I40" s="47"/>
      <c r="J40" s="47"/>
      <c r="K40" s="47"/>
      <c r="L40" s="47"/>
      <c r="M40" s="47"/>
    </row>
    <row r="41" spans="1:13" x14ac:dyDescent="0.2">
      <c r="A41" s="79" t="s">
        <v>55</v>
      </c>
      <c r="B41" s="76"/>
      <c r="C41" s="76"/>
      <c r="D41" s="76"/>
      <c r="E41" s="76"/>
      <c r="F41" s="76"/>
      <c r="G41" s="76"/>
      <c r="H41" s="47">
        <v>2377.1</v>
      </c>
      <c r="I41" s="47"/>
      <c r="J41" s="47"/>
      <c r="K41" s="47"/>
      <c r="L41" s="47"/>
      <c r="M41" s="47"/>
    </row>
    <row r="42" spans="1:13" x14ac:dyDescent="0.2">
      <c r="A42" s="79" t="s">
        <v>56</v>
      </c>
      <c r="B42" s="76"/>
      <c r="C42" s="76"/>
      <c r="D42" s="76"/>
      <c r="E42" s="76"/>
      <c r="F42" s="76"/>
      <c r="G42" s="76"/>
      <c r="H42" s="47">
        <v>1770.54</v>
      </c>
      <c r="I42" s="47"/>
      <c r="J42" s="47"/>
      <c r="K42" s="47"/>
      <c r="L42" s="47"/>
      <c r="M42" s="47"/>
    </row>
    <row r="43" spans="1:13" x14ac:dyDescent="0.2">
      <c r="A43" s="79" t="s">
        <v>57</v>
      </c>
      <c r="B43" s="76"/>
      <c r="C43" s="76"/>
      <c r="D43" s="76"/>
      <c r="E43" s="76"/>
      <c r="F43" s="76"/>
      <c r="G43" s="76"/>
      <c r="H43" s="47">
        <v>1236.0999999999999</v>
      </c>
      <c r="I43" s="47"/>
      <c r="J43" s="47"/>
      <c r="K43" s="47"/>
      <c r="L43" s="47"/>
      <c r="M43" s="47"/>
    </row>
    <row r="44" spans="1:13" x14ac:dyDescent="0.2">
      <c r="A44" s="80" t="s">
        <v>58</v>
      </c>
      <c r="B44" s="76"/>
      <c r="C44" s="76"/>
      <c r="D44" s="76"/>
      <c r="E44" s="76"/>
      <c r="F44" s="76"/>
      <c r="G44" s="76"/>
      <c r="H44" s="50">
        <v>5889.32</v>
      </c>
      <c r="I44" s="47"/>
      <c r="J44" s="47"/>
      <c r="K44" s="47"/>
      <c r="L44" s="47"/>
      <c r="M44" s="50">
        <v>16.64</v>
      </c>
    </row>
    <row r="45" spans="1:13" ht="19.149999999999999" customHeight="1" x14ac:dyDescent="0.2">
      <c r="A45" s="75" t="s">
        <v>59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</row>
    <row r="46" spans="1:13" ht="19.149999999999999" customHeight="1" x14ac:dyDescent="0.2">
      <c r="A46" s="79" t="s">
        <v>60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</row>
    <row r="47" spans="1:13" ht="177" x14ac:dyDescent="0.2">
      <c r="A47" s="43">
        <v>6</v>
      </c>
      <c r="B47" s="44" t="s">
        <v>61</v>
      </c>
      <c r="C47" s="45" t="s">
        <v>62</v>
      </c>
      <c r="D47" s="46">
        <v>1</v>
      </c>
      <c r="E47" s="47" t="s">
        <v>63</v>
      </c>
      <c r="F47" s="47" t="s">
        <v>64</v>
      </c>
      <c r="G47" s="47">
        <v>320.64999999999998</v>
      </c>
      <c r="H47" s="48">
        <v>577.95000000000005</v>
      </c>
      <c r="I47" s="48">
        <v>105.13</v>
      </c>
      <c r="J47" s="47" t="s">
        <v>64</v>
      </c>
      <c r="K47" s="48">
        <v>320.64999999999998</v>
      </c>
      <c r="L47" s="48">
        <v>5.5919999999999996</v>
      </c>
      <c r="M47" s="48">
        <v>5.59</v>
      </c>
    </row>
    <row r="48" spans="1:13" ht="145.5" x14ac:dyDescent="0.2">
      <c r="A48" s="43">
        <v>7</v>
      </c>
      <c r="B48" s="44" t="s">
        <v>65</v>
      </c>
      <c r="C48" s="45" t="s">
        <v>66</v>
      </c>
      <c r="D48" s="49" t="s">
        <v>67</v>
      </c>
      <c r="E48" s="47">
        <v>10441.799999999999</v>
      </c>
      <c r="F48" s="47"/>
      <c r="G48" s="47">
        <v>10441.799999999999</v>
      </c>
      <c r="H48" s="48">
        <v>-313.25</v>
      </c>
      <c r="I48" s="47"/>
      <c r="J48" s="47"/>
      <c r="K48" s="48">
        <v>-313.25</v>
      </c>
      <c r="L48" s="47"/>
      <c r="M48" s="47"/>
    </row>
    <row r="49" spans="1:13" ht="75" x14ac:dyDescent="0.2">
      <c r="A49" s="51" t="s">
        <v>70</v>
      </c>
      <c r="B49" s="44" t="s">
        <v>68</v>
      </c>
      <c r="C49" s="52" t="s">
        <v>69</v>
      </c>
      <c r="D49" s="53">
        <v>1</v>
      </c>
      <c r="E49" s="50">
        <v>35605.75</v>
      </c>
      <c r="F49" s="47"/>
      <c r="G49" s="47"/>
      <c r="H49" s="54">
        <v>35605.75</v>
      </c>
      <c r="I49" s="47"/>
      <c r="J49" s="47"/>
      <c r="K49" s="47"/>
      <c r="L49" s="47"/>
      <c r="M49" s="47"/>
    </row>
    <row r="50" spans="1:13" ht="165" x14ac:dyDescent="0.2">
      <c r="A50" s="43">
        <v>9</v>
      </c>
      <c r="B50" s="44" t="s">
        <v>19</v>
      </c>
      <c r="C50" s="45" t="s">
        <v>71</v>
      </c>
      <c r="D50" s="49" t="s">
        <v>21</v>
      </c>
      <c r="E50" s="47" t="s">
        <v>72</v>
      </c>
      <c r="F50" s="47" t="s">
        <v>73</v>
      </c>
      <c r="G50" s="47">
        <v>21.37</v>
      </c>
      <c r="H50" s="48">
        <v>279.76</v>
      </c>
      <c r="I50" s="48">
        <v>79.459999999999994</v>
      </c>
      <c r="J50" s="47" t="s">
        <v>74</v>
      </c>
      <c r="K50" s="48">
        <v>12.82</v>
      </c>
      <c r="L50" s="48">
        <v>7.0439999999999996</v>
      </c>
      <c r="M50" s="48">
        <v>4.2300000000000004</v>
      </c>
    </row>
    <row r="51" spans="1:13" ht="63" x14ac:dyDescent="0.2">
      <c r="A51" s="51" t="s">
        <v>76</v>
      </c>
      <c r="B51" s="44" t="s">
        <v>68</v>
      </c>
      <c r="C51" s="52" t="s">
        <v>75</v>
      </c>
      <c r="D51" s="53">
        <v>1</v>
      </c>
      <c r="E51" s="50">
        <v>19691.71</v>
      </c>
      <c r="F51" s="47"/>
      <c r="G51" s="47"/>
      <c r="H51" s="54">
        <v>19691.71</v>
      </c>
      <c r="I51" s="47"/>
      <c r="J51" s="47"/>
      <c r="K51" s="47"/>
      <c r="L51" s="47"/>
      <c r="M51" s="47"/>
    </row>
    <row r="52" spans="1:13" ht="177" x14ac:dyDescent="0.2">
      <c r="A52" s="43">
        <v>11</v>
      </c>
      <c r="B52" s="44" t="s">
        <v>77</v>
      </c>
      <c r="C52" s="45" t="s">
        <v>78</v>
      </c>
      <c r="D52" s="46">
        <v>15</v>
      </c>
      <c r="E52" s="47" t="s">
        <v>79</v>
      </c>
      <c r="F52" s="47" t="s">
        <v>80</v>
      </c>
      <c r="G52" s="47">
        <v>162.66</v>
      </c>
      <c r="H52" s="48">
        <v>3858.9</v>
      </c>
      <c r="I52" s="48">
        <v>785.1</v>
      </c>
      <c r="J52" s="47" t="s">
        <v>81</v>
      </c>
      <c r="K52" s="48">
        <v>2439.9</v>
      </c>
      <c r="L52" s="48">
        <v>2.7839999999999998</v>
      </c>
      <c r="M52" s="48">
        <v>41.76</v>
      </c>
    </row>
    <row r="53" spans="1:13" ht="145.5" x14ac:dyDescent="0.2">
      <c r="A53" s="43">
        <v>12</v>
      </c>
      <c r="B53" s="44" t="s">
        <v>65</v>
      </c>
      <c r="C53" s="45" t="s">
        <v>82</v>
      </c>
      <c r="D53" s="49" t="s">
        <v>83</v>
      </c>
      <c r="E53" s="47">
        <v>10441.799999999999</v>
      </c>
      <c r="F53" s="47"/>
      <c r="G53" s="47">
        <v>10441.799999999999</v>
      </c>
      <c r="H53" s="48">
        <v>-2349.41</v>
      </c>
      <c r="I53" s="47"/>
      <c r="J53" s="47"/>
      <c r="K53" s="48">
        <v>-2349.41</v>
      </c>
      <c r="L53" s="47"/>
      <c r="M53" s="47"/>
    </row>
    <row r="54" spans="1:13" ht="63" x14ac:dyDescent="0.2">
      <c r="A54" s="51" t="s">
        <v>85</v>
      </c>
      <c r="B54" s="44" t="s">
        <v>68</v>
      </c>
      <c r="C54" s="52" t="s">
        <v>84</v>
      </c>
      <c r="D54" s="53">
        <v>15</v>
      </c>
      <c r="E54" s="50">
        <v>5979.26</v>
      </c>
      <c r="F54" s="47"/>
      <c r="G54" s="47"/>
      <c r="H54" s="63">
        <f>D54*E54</f>
        <v>89688.900000000009</v>
      </c>
      <c r="I54" s="47"/>
      <c r="J54" s="47"/>
      <c r="K54" s="47"/>
      <c r="L54" s="47"/>
      <c r="M54" s="47"/>
    </row>
    <row r="55" spans="1:13" ht="19.149999999999999" customHeight="1" x14ac:dyDescent="0.2">
      <c r="A55" s="79" t="s">
        <v>86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</row>
    <row r="56" spans="1:13" ht="19.149999999999999" customHeight="1" x14ac:dyDescent="0.2">
      <c r="A56" s="79" t="s">
        <v>87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</row>
    <row r="57" spans="1:13" ht="177" x14ac:dyDescent="0.2">
      <c r="A57" s="43">
        <v>14</v>
      </c>
      <c r="B57" s="44" t="s">
        <v>88</v>
      </c>
      <c r="C57" s="45" t="s">
        <v>89</v>
      </c>
      <c r="D57" s="49" t="s">
        <v>90</v>
      </c>
      <c r="E57" s="47" t="s">
        <v>91</v>
      </c>
      <c r="F57" s="47" t="s">
        <v>92</v>
      </c>
      <c r="G57" s="47">
        <v>1483.53</v>
      </c>
      <c r="H57" s="48">
        <v>1120.8699999999999</v>
      </c>
      <c r="I57" s="48">
        <v>234.24</v>
      </c>
      <c r="J57" s="47" t="s">
        <v>93</v>
      </c>
      <c r="K57" s="48">
        <v>415.39</v>
      </c>
      <c r="L57" s="48">
        <v>46.92</v>
      </c>
      <c r="M57" s="48">
        <v>13.14</v>
      </c>
    </row>
    <row r="58" spans="1:13" ht="36" x14ac:dyDescent="0.2">
      <c r="A58" s="55">
        <v>15</v>
      </c>
      <c r="B58" s="44" t="s">
        <v>68</v>
      </c>
      <c r="C58" s="52" t="s">
        <v>94</v>
      </c>
      <c r="D58" s="56" t="s">
        <v>95</v>
      </c>
      <c r="E58" s="50">
        <v>61.39</v>
      </c>
      <c r="F58" s="47"/>
      <c r="G58" s="50">
        <v>61.39</v>
      </c>
      <c r="H58" s="54">
        <v>1753.3</v>
      </c>
      <c r="I58" s="47"/>
      <c r="J58" s="47"/>
      <c r="K58" s="54">
        <v>1753.3</v>
      </c>
      <c r="L58" s="47"/>
      <c r="M58" s="47"/>
    </row>
    <row r="59" spans="1:13" ht="189" x14ac:dyDescent="0.2">
      <c r="A59" s="43">
        <v>16</v>
      </c>
      <c r="B59" s="44" t="s">
        <v>96</v>
      </c>
      <c r="C59" s="45" t="s">
        <v>97</v>
      </c>
      <c r="D59" s="49" t="s">
        <v>90</v>
      </c>
      <c r="E59" s="47" t="s">
        <v>98</v>
      </c>
      <c r="F59" s="47" t="s">
        <v>99</v>
      </c>
      <c r="G59" s="47">
        <v>544.79999999999995</v>
      </c>
      <c r="H59" s="48">
        <v>426.72</v>
      </c>
      <c r="I59" s="48">
        <v>235.44</v>
      </c>
      <c r="J59" s="47" t="s">
        <v>100</v>
      </c>
      <c r="K59" s="48">
        <v>152.54</v>
      </c>
      <c r="L59" s="48">
        <v>47.16</v>
      </c>
      <c r="M59" s="48">
        <v>13.2</v>
      </c>
    </row>
    <row r="60" spans="1:13" ht="48" x14ac:dyDescent="0.2">
      <c r="A60" s="55">
        <v>17</v>
      </c>
      <c r="B60" s="44" t="s">
        <v>68</v>
      </c>
      <c r="C60" s="52" t="s">
        <v>101</v>
      </c>
      <c r="D60" s="56" t="s">
        <v>95</v>
      </c>
      <c r="E60" s="50">
        <v>1659</v>
      </c>
      <c r="F60" s="47"/>
      <c r="G60" s="50">
        <v>1659</v>
      </c>
      <c r="H60" s="54">
        <v>47381.04</v>
      </c>
      <c r="I60" s="47"/>
      <c r="J60" s="47"/>
      <c r="K60" s="54">
        <v>47381.04</v>
      </c>
      <c r="L60" s="47"/>
      <c r="M60" s="47"/>
    </row>
    <row r="61" spans="1:13" ht="19.149999999999999" customHeight="1" x14ac:dyDescent="0.2">
      <c r="A61" s="79" t="s">
        <v>102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</row>
    <row r="62" spans="1:13" ht="165" x14ac:dyDescent="0.2">
      <c r="A62" s="43">
        <v>18</v>
      </c>
      <c r="B62" s="44" t="s">
        <v>103</v>
      </c>
      <c r="C62" s="45" t="s">
        <v>104</v>
      </c>
      <c r="D62" s="49" t="s">
        <v>105</v>
      </c>
      <c r="E62" s="47" t="s">
        <v>106</v>
      </c>
      <c r="F62" s="47" t="s">
        <v>107</v>
      </c>
      <c r="G62" s="47">
        <v>1404.38</v>
      </c>
      <c r="H62" s="48">
        <v>86.98</v>
      </c>
      <c r="I62" s="48">
        <v>20.28</v>
      </c>
      <c r="J62" s="47" t="s">
        <v>108</v>
      </c>
      <c r="K62" s="48">
        <v>28.09</v>
      </c>
      <c r="L62" s="48">
        <v>56.88</v>
      </c>
      <c r="M62" s="48">
        <v>1.1399999999999999</v>
      </c>
    </row>
    <row r="63" spans="1:13" ht="72" x14ac:dyDescent="0.2">
      <c r="A63" s="55">
        <v>19</v>
      </c>
      <c r="B63" s="44" t="s">
        <v>109</v>
      </c>
      <c r="C63" s="52" t="s">
        <v>110</v>
      </c>
      <c r="D63" s="56" t="s">
        <v>111</v>
      </c>
      <c r="E63" s="50">
        <v>143.5</v>
      </c>
      <c r="F63" s="47"/>
      <c r="G63" s="50">
        <v>143.5</v>
      </c>
      <c r="H63" s="54">
        <v>292.74</v>
      </c>
      <c r="I63" s="47"/>
      <c r="J63" s="47"/>
      <c r="K63" s="54">
        <v>292.74</v>
      </c>
      <c r="L63" s="47"/>
      <c r="M63" s="47"/>
    </row>
    <row r="64" spans="1:13" ht="189" x14ac:dyDescent="0.2">
      <c r="A64" s="43">
        <v>20</v>
      </c>
      <c r="B64" s="44" t="s">
        <v>96</v>
      </c>
      <c r="C64" s="45" t="s">
        <v>112</v>
      </c>
      <c r="D64" s="49" t="s">
        <v>105</v>
      </c>
      <c r="E64" s="47" t="s">
        <v>98</v>
      </c>
      <c r="F64" s="47" t="s">
        <v>99</v>
      </c>
      <c r="G64" s="47">
        <v>544.79999999999995</v>
      </c>
      <c r="H64" s="48">
        <v>30.48</v>
      </c>
      <c r="I64" s="48">
        <v>16.82</v>
      </c>
      <c r="J64" s="47" t="s">
        <v>113</v>
      </c>
      <c r="K64" s="48">
        <v>10.89</v>
      </c>
      <c r="L64" s="48">
        <v>47.16</v>
      </c>
      <c r="M64" s="48">
        <v>0.94</v>
      </c>
    </row>
    <row r="65" spans="1:14" ht="48" x14ac:dyDescent="0.2">
      <c r="A65" s="55">
        <v>21</v>
      </c>
      <c r="B65" s="44" t="s">
        <v>68</v>
      </c>
      <c r="C65" s="52" t="s">
        <v>101</v>
      </c>
      <c r="D65" s="56" t="s">
        <v>111</v>
      </c>
      <c r="E65" s="50">
        <v>1659</v>
      </c>
      <c r="F65" s="47"/>
      <c r="G65" s="50">
        <v>1659</v>
      </c>
      <c r="H65" s="54">
        <v>3384.36</v>
      </c>
      <c r="I65" s="47"/>
      <c r="J65" s="47"/>
      <c r="K65" s="54">
        <v>3384.36</v>
      </c>
      <c r="L65" s="47"/>
      <c r="M65" s="47"/>
    </row>
    <row r="66" spans="1:14" ht="19.149999999999999" customHeight="1" x14ac:dyDescent="0.2">
      <c r="A66" s="79" t="s">
        <v>114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</row>
    <row r="67" spans="1:14" ht="177" x14ac:dyDescent="0.2">
      <c r="A67" s="43">
        <v>22</v>
      </c>
      <c r="B67" s="44" t="s">
        <v>88</v>
      </c>
      <c r="C67" s="45" t="s">
        <v>115</v>
      </c>
      <c r="D67" s="49" t="s">
        <v>116</v>
      </c>
      <c r="E67" s="47" t="s">
        <v>91</v>
      </c>
      <c r="F67" s="47" t="s">
        <v>92</v>
      </c>
      <c r="G67" s="47">
        <v>1483.53</v>
      </c>
      <c r="H67" s="48">
        <v>4103.1899999999996</v>
      </c>
      <c r="I67" s="48">
        <v>857.49</v>
      </c>
      <c r="J67" s="47" t="s">
        <v>117</v>
      </c>
      <c r="K67" s="48">
        <v>1520.62</v>
      </c>
      <c r="L67" s="48">
        <v>46.92</v>
      </c>
      <c r="M67" s="48">
        <v>48.09</v>
      </c>
    </row>
    <row r="68" spans="1:14" ht="36" x14ac:dyDescent="0.2">
      <c r="A68" s="55">
        <v>23</v>
      </c>
      <c r="B68" s="44" t="s">
        <v>68</v>
      </c>
      <c r="C68" s="52" t="s">
        <v>118</v>
      </c>
      <c r="D68" s="56" t="s">
        <v>119</v>
      </c>
      <c r="E68" s="50">
        <v>61.39</v>
      </c>
      <c r="F68" s="47"/>
      <c r="G68" s="50">
        <v>61.39</v>
      </c>
      <c r="H68" s="54">
        <v>6418.32</v>
      </c>
      <c r="I68" s="47"/>
      <c r="J68" s="47"/>
      <c r="K68" s="54">
        <v>6418.32</v>
      </c>
      <c r="L68" s="47"/>
      <c r="M68" s="47"/>
    </row>
    <row r="69" spans="1:14" ht="189" x14ac:dyDescent="0.2">
      <c r="A69" s="43">
        <v>24</v>
      </c>
      <c r="B69" s="44" t="s">
        <v>120</v>
      </c>
      <c r="C69" s="45" t="s">
        <v>121</v>
      </c>
      <c r="D69" s="49" t="s">
        <v>116</v>
      </c>
      <c r="E69" s="47" t="s">
        <v>122</v>
      </c>
      <c r="F69" s="47" t="s">
        <v>123</v>
      </c>
      <c r="G69" s="47">
        <v>535.28</v>
      </c>
      <c r="H69" s="48">
        <v>1032.04</v>
      </c>
      <c r="I69" s="48">
        <v>394.76</v>
      </c>
      <c r="J69" s="47" t="s">
        <v>124</v>
      </c>
      <c r="K69" s="48">
        <v>548.66</v>
      </c>
      <c r="L69" s="48">
        <v>21.6</v>
      </c>
      <c r="M69" s="48">
        <v>22.14</v>
      </c>
    </row>
    <row r="70" spans="1:14" ht="48" x14ac:dyDescent="0.2">
      <c r="A70" s="55">
        <v>25</v>
      </c>
      <c r="B70" s="44" t="s">
        <v>68</v>
      </c>
      <c r="C70" s="52" t="s">
        <v>125</v>
      </c>
      <c r="D70" s="56" t="s">
        <v>119</v>
      </c>
      <c r="E70" s="50">
        <v>586</v>
      </c>
      <c r="F70" s="47"/>
      <c r="G70" s="50">
        <v>586</v>
      </c>
      <c r="H70" s="60">
        <f>104.55*E70</f>
        <v>61266.299999999996</v>
      </c>
      <c r="I70" s="47"/>
      <c r="J70" s="47"/>
      <c r="K70" s="60">
        <f>G70*104.55</f>
        <v>61266.299999999996</v>
      </c>
      <c r="L70" s="47"/>
      <c r="M70" s="47"/>
      <c r="N70" s="59"/>
    </row>
    <row r="71" spans="1:14" ht="19.149999999999999" customHeight="1" x14ac:dyDescent="0.2">
      <c r="A71" s="79" t="s">
        <v>126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</row>
    <row r="72" spans="1:14" ht="165" x14ac:dyDescent="0.2">
      <c r="A72" s="43">
        <v>26</v>
      </c>
      <c r="B72" s="44" t="s">
        <v>103</v>
      </c>
      <c r="C72" s="45" t="s">
        <v>127</v>
      </c>
      <c r="D72" s="49" t="s">
        <v>128</v>
      </c>
      <c r="E72" s="47" t="s">
        <v>106</v>
      </c>
      <c r="F72" s="47" t="s">
        <v>107</v>
      </c>
      <c r="G72" s="47">
        <v>1404.38</v>
      </c>
      <c r="H72" s="48">
        <v>1630.97</v>
      </c>
      <c r="I72" s="48">
        <v>380.31</v>
      </c>
      <c r="J72" s="47" t="s">
        <v>129</v>
      </c>
      <c r="K72" s="48">
        <v>526.65</v>
      </c>
      <c r="L72" s="48">
        <v>56.88</v>
      </c>
      <c r="M72" s="48">
        <v>21.33</v>
      </c>
    </row>
    <row r="73" spans="1:14" ht="72" x14ac:dyDescent="0.2">
      <c r="A73" s="55">
        <v>27</v>
      </c>
      <c r="B73" s="44" t="s">
        <v>109</v>
      </c>
      <c r="C73" s="52" t="s">
        <v>110</v>
      </c>
      <c r="D73" s="56" t="s">
        <v>130</v>
      </c>
      <c r="E73" s="50">
        <v>143.5</v>
      </c>
      <c r="F73" s="47"/>
      <c r="G73" s="50">
        <v>143.5</v>
      </c>
      <c r="H73" s="54">
        <v>5488.88</v>
      </c>
      <c r="I73" s="47"/>
      <c r="J73" s="47"/>
      <c r="K73" s="54">
        <v>5488.88</v>
      </c>
      <c r="L73" s="47"/>
      <c r="M73" s="47"/>
    </row>
    <row r="74" spans="1:14" ht="189" x14ac:dyDescent="0.2">
      <c r="A74" s="43">
        <v>28</v>
      </c>
      <c r="B74" s="44" t="s">
        <v>131</v>
      </c>
      <c r="C74" s="45" t="s">
        <v>132</v>
      </c>
      <c r="D74" s="49" t="s">
        <v>128</v>
      </c>
      <c r="E74" s="47" t="s">
        <v>133</v>
      </c>
      <c r="F74" s="47" t="s">
        <v>134</v>
      </c>
      <c r="G74" s="47">
        <v>533.02</v>
      </c>
      <c r="H74" s="48">
        <v>335.18</v>
      </c>
      <c r="I74" s="48">
        <v>117.14</v>
      </c>
      <c r="J74" s="47" t="s">
        <v>135</v>
      </c>
      <c r="K74" s="48">
        <v>199.88</v>
      </c>
      <c r="L74" s="48">
        <v>17.52</v>
      </c>
      <c r="M74" s="48">
        <v>6.57</v>
      </c>
    </row>
    <row r="75" spans="1:14" ht="48" x14ac:dyDescent="0.2">
      <c r="A75" s="55">
        <v>29</v>
      </c>
      <c r="B75" s="44" t="s">
        <v>68</v>
      </c>
      <c r="C75" s="52" t="s">
        <v>125</v>
      </c>
      <c r="D75" s="56" t="s">
        <v>130</v>
      </c>
      <c r="E75" s="50">
        <v>586</v>
      </c>
      <c r="F75" s="47"/>
      <c r="G75" s="50">
        <v>586</v>
      </c>
      <c r="H75" s="54">
        <v>22414.5</v>
      </c>
      <c r="I75" s="47"/>
      <c r="J75" s="47"/>
      <c r="K75" s="54">
        <v>22414.5</v>
      </c>
      <c r="L75" s="47"/>
      <c r="M75" s="47"/>
    </row>
    <row r="76" spans="1:14" ht="19.149999999999999" customHeight="1" x14ac:dyDescent="0.2">
      <c r="A76" s="79" t="s">
        <v>136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</row>
    <row r="77" spans="1:14" ht="177" x14ac:dyDescent="0.2">
      <c r="A77" s="43">
        <v>30</v>
      </c>
      <c r="B77" s="44" t="s">
        <v>137</v>
      </c>
      <c r="C77" s="45" t="s">
        <v>138</v>
      </c>
      <c r="D77" s="49" t="s">
        <v>139</v>
      </c>
      <c r="E77" s="47" t="s">
        <v>140</v>
      </c>
      <c r="F77" s="47" t="s">
        <v>141</v>
      </c>
      <c r="G77" s="47">
        <v>1489.01</v>
      </c>
      <c r="H77" s="48">
        <v>8614.41</v>
      </c>
      <c r="I77" s="48">
        <v>1527.66</v>
      </c>
      <c r="J77" s="47" t="s">
        <v>142</v>
      </c>
      <c r="K77" s="48">
        <v>4467.03</v>
      </c>
      <c r="L77" s="48">
        <v>28.56</v>
      </c>
      <c r="M77" s="48">
        <v>85.68</v>
      </c>
    </row>
    <row r="78" spans="1:14" ht="36" x14ac:dyDescent="0.2">
      <c r="A78" s="55">
        <v>31</v>
      </c>
      <c r="B78" s="44" t="s">
        <v>68</v>
      </c>
      <c r="C78" s="52" t="s">
        <v>143</v>
      </c>
      <c r="D78" s="56" t="s">
        <v>144</v>
      </c>
      <c r="E78" s="50">
        <v>11.66</v>
      </c>
      <c r="F78" s="47"/>
      <c r="G78" s="50">
        <v>11.66</v>
      </c>
      <c r="H78" s="54">
        <v>3567.96</v>
      </c>
      <c r="I78" s="47"/>
      <c r="J78" s="47"/>
      <c r="K78" s="54">
        <v>3567.96</v>
      </c>
      <c r="L78" s="47"/>
      <c r="M78" s="47"/>
    </row>
    <row r="79" spans="1:14" ht="189" x14ac:dyDescent="0.2">
      <c r="A79" s="43">
        <v>32</v>
      </c>
      <c r="B79" s="44" t="s">
        <v>145</v>
      </c>
      <c r="C79" s="45" t="s">
        <v>146</v>
      </c>
      <c r="D79" s="49" t="s">
        <v>139</v>
      </c>
      <c r="E79" s="47" t="s">
        <v>147</v>
      </c>
      <c r="F79" s="47" t="s">
        <v>148</v>
      </c>
      <c r="G79" s="47">
        <v>521.61</v>
      </c>
      <c r="H79" s="48">
        <v>2110.86</v>
      </c>
      <c r="I79" s="48">
        <v>504.51</v>
      </c>
      <c r="J79" s="47" t="s">
        <v>149</v>
      </c>
      <c r="K79" s="48">
        <v>1564.83</v>
      </c>
      <c r="L79" s="48">
        <v>9.4320000000000004</v>
      </c>
      <c r="M79" s="48">
        <v>28.3</v>
      </c>
    </row>
    <row r="80" spans="1:14" ht="48" x14ac:dyDescent="0.2">
      <c r="A80" s="55">
        <v>33</v>
      </c>
      <c r="B80" s="44" t="s">
        <v>68</v>
      </c>
      <c r="C80" s="52" t="s">
        <v>150</v>
      </c>
      <c r="D80" s="56" t="s">
        <v>144</v>
      </c>
      <c r="E80" s="50">
        <v>82.49</v>
      </c>
      <c r="F80" s="47"/>
      <c r="G80" s="50">
        <v>82.49</v>
      </c>
      <c r="H80" s="54">
        <v>25241.94</v>
      </c>
      <c r="I80" s="47"/>
      <c r="J80" s="47"/>
      <c r="K80" s="54">
        <v>25241.94</v>
      </c>
      <c r="L80" s="47"/>
      <c r="M80" s="47"/>
    </row>
    <row r="81" spans="1:13" ht="19.149999999999999" customHeight="1" x14ac:dyDescent="0.2">
      <c r="A81" s="79" t="s">
        <v>151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</row>
    <row r="82" spans="1:13" ht="177" x14ac:dyDescent="0.2">
      <c r="A82" s="43">
        <v>34</v>
      </c>
      <c r="B82" s="44" t="s">
        <v>88</v>
      </c>
      <c r="C82" s="45" t="s">
        <v>152</v>
      </c>
      <c r="D82" s="49" t="s">
        <v>153</v>
      </c>
      <c r="E82" s="47" t="s">
        <v>91</v>
      </c>
      <c r="F82" s="47" t="s">
        <v>92</v>
      </c>
      <c r="G82" s="47">
        <v>1483.53</v>
      </c>
      <c r="H82" s="48">
        <v>2962.3</v>
      </c>
      <c r="I82" s="48">
        <v>619.07000000000005</v>
      </c>
      <c r="J82" s="47" t="s">
        <v>154</v>
      </c>
      <c r="K82" s="48">
        <v>1097.81</v>
      </c>
      <c r="L82" s="48">
        <v>46.92</v>
      </c>
      <c r="M82" s="48">
        <v>34.72</v>
      </c>
    </row>
    <row r="83" spans="1:13" ht="36" x14ac:dyDescent="0.2">
      <c r="A83" s="55">
        <v>35</v>
      </c>
      <c r="B83" s="44" t="s">
        <v>68</v>
      </c>
      <c r="C83" s="52" t="s">
        <v>118</v>
      </c>
      <c r="D83" s="56" t="s">
        <v>155</v>
      </c>
      <c r="E83" s="50">
        <v>61.39</v>
      </c>
      <c r="F83" s="47"/>
      <c r="G83" s="50">
        <v>61.39</v>
      </c>
      <c r="H83" s="54">
        <v>4633.72</v>
      </c>
      <c r="I83" s="47"/>
      <c r="J83" s="47"/>
      <c r="K83" s="54">
        <v>4633.72</v>
      </c>
      <c r="L83" s="47"/>
      <c r="M83" s="47"/>
    </row>
    <row r="84" spans="1:13" ht="189" x14ac:dyDescent="0.2">
      <c r="A84" s="43">
        <v>36</v>
      </c>
      <c r="B84" s="44" t="s">
        <v>145</v>
      </c>
      <c r="C84" s="45" t="s">
        <v>156</v>
      </c>
      <c r="D84" s="49" t="s">
        <v>153</v>
      </c>
      <c r="E84" s="47" t="s">
        <v>147</v>
      </c>
      <c r="F84" s="47" t="s">
        <v>148</v>
      </c>
      <c r="G84" s="47">
        <v>521.61</v>
      </c>
      <c r="H84" s="48">
        <v>520.67999999999995</v>
      </c>
      <c r="I84" s="48">
        <v>124.45</v>
      </c>
      <c r="J84" s="47" t="s">
        <v>157</v>
      </c>
      <c r="K84" s="48">
        <v>385.99</v>
      </c>
      <c r="L84" s="48">
        <v>9.4320000000000004</v>
      </c>
      <c r="M84" s="48">
        <v>6.98</v>
      </c>
    </row>
    <row r="85" spans="1:13" ht="48" x14ac:dyDescent="0.2">
      <c r="A85" s="55">
        <v>37</v>
      </c>
      <c r="B85" s="44" t="s">
        <v>68</v>
      </c>
      <c r="C85" s="52" t="s">
        <v>158</v>
      </c>
      <c r="D85" s="56" t="s">
        <v>155</v>
      </c>
      <c r="E85" s="50">
        <v>103</v>
      </c>
      <c r="F85" s="47"/>
      <c r="G85" s="50">
        <v>103</v>
      </c>
      <c r="H85" s="54">
        <v>7774.44</v>
      </c>
      <c r="I85" s="47"/>
      <c r="J85" s="47"/>
      <c r="K85" s="54">
        <v>7774.44</v>
      </c>
      <c r="L85" s="47"/>
      <c r="M85" s="47"/>
    </row>
    <row r="86" spans="1:13" ht="19.149999999999999" customHeight="1" x14ac:dyDescent="0.2">
      <c r="A86" s="79" t="s">
        <v>159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</row>
    <row r="87" spans="1:13" ht="165" x14ac:dyDescent="0.2">
      <c r="A87" s="43">
        <v>38</v>
      </c>
      <c r="B87" s="44" t="s">
        <v>160</v>
      </c>
      <c r="C87" s="45" t="s">
        <v>161</v>
      </c>
      <c r="D87" s="49" t="s">
        <v>162</v>
      </c>
      <c r="E87" s="47" t="s">
        <v>163</v>
      </c>
      <c r="F87" s="47" t="s">
        <v>164</v>
      </c>
      <c r="G87" s="47">
        <v>971.38</v>
      </c>
      <c r="H87" s="48">
        <v>1094.48</v>
      </c>
      <c r="I87" s="48">
        <v>250.42</v>
      </c>
      <c r="J87" s="47" t="s">
        <v>165</v>
      </c>
      <c r="K87" s="48">
        <v>369.12</v>
      </c>
      <c r="L87" s="48">
        <v>36.96</v>
      </c>
      <c r="M87" s="48">
        <v>14.04</v>
      </c>
    </row>
    <row r="88" spans="1:13" ht="72" x14ac:dyDescent="0.2">
      <c r="A88" s="55">
        <v>39</v>
      </c>
      <c r="B88" s="44" t="s">
        <v>166</v>
      </c>
      <c r="C88" s="52" t="s">
        <v>167</v>
      </c>
      <c r="D88" s="56" t="s">
        <v>168</v>
      </c>
      <c r="E88" s="50">
        <v>77.16</v>
      </c>
      <c r="F88" s="47"/>
      <c r="G88" s="50">
        <v>77.16</v>
      </c>
      <c r="H88" s="54">
        <v>2990.72</v>
      </c>
      <c r="I88" s="47"/>
      <c r="J88" s="47"/>
      <c r="K88" s="54">
        <v>2990.72</v>
      </c>
      <c r="L88" s="47"/>
      <c r="M88" s="47"/>
    </row>
    <row r="89" spans="1:13" ht="189" x14ac:dyDescent="0.2">
      <c r="A89" s="43">
        <v>40</v>
      </c>
      <c r="B89" s="44" t="s">
        <v>145</v>
      </c>
      <c r="C89" s="45" t="s">
        <v>169</v>
      </c>
      <c r="D89" s="49" t="s">
        <v>162</v>
      </c>
      <c r="E89" s="47" t="s">
        <v>147</v>
      </c>
      <c r="F89" s="47" t="s">
        <v>148</v>
      </c>
      <c r="G89" s="47">
        <v>521.61</v>
      </c>
      <c r="H89" s="48">
        <v>267.38</v>
      </c>
      <c r="I89" s="48">
        <v>63.9</v>
      </c>
      <c r="J89" s="47" t="s">
        <v>170</v>
      </c>
      <c r="K89" s="48">
        <v>198.22</v>
      </c>
      <c r="L89" s="48">
        <v>9.4320000000000004</v>
      </c>
      <c r="M89" s="48">
        <v>3.58</v>
      </c>
    </row>
    <row r="90" spans="1:13" ht="48" x14ac:dyDescent="0.2">
      <c r="A90" s="55">
        <v>41</v>
      </c>
      <c r="B90" s="44" t="s">
        <v>68</v>
      </c>
      <c r="C90" s="52" t="s">
        <v>158</v>
      </c>
      <c r="D90" s="56" t="s">
        <v>168</v>
      </c>
      <c r="E90" s="50">
        <v>103</v>
      </c>
      <c r="F90" s="47"/>
      <c r="G90" s="50">
        <v>103</v>
      </c>
      <c r="H90" s="54">
        <v>3992.28</v>
      </c>
      <c r="I90" s="47"/>
      <c r="J90" s="47"/>
      <c r="K90" s="54">
        <v>3992.28</v>
      </c>
      <c r="L90" s="47"/>
      <c r="M90" s="47"/>
    </row>
    <row r="91" spans="1:13" ht="19.149999999999999" customHeight="1" x14ac:dyDescent="0.2">
      <c r="A91" s="79" t="s">
        <v>171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</row>
    <row r="92" spans="1:13" ht="177" x14ac:dyDescent="0.2">
      <c r="A92" s="43">
        <v>42</v>
      </c>
      <c r="B92" s="44" t="s">
        <v>137</v>
      </c>
      <c r="C92" s="45" t="s">
        <v>172</v>
      </c>
      <c r="D92" s="49" t="s">
        <v>173</v>
      </c>
      <c r="E92" s="47" t="s">
        <v>140</v>
      </c>
      <c r="F92" s="47" t="s">
        <v>141</v>
      </c>
      <c r="G92" s="47">
        <v>1489.01</v>
      </c>
      <c r="H92" s="48">
        <v>3302.19</v>
      </c>
      <c r="I92" s="48">
        <v>585.6</v>
      </c>
      <c r="J92" s="47" t="s">
        <v>174</v>
      </c>
      <c r="K92" s="48">
        <v>1712.36</v>
      </c>
      <c r="L92" s="48">
        <v>28.56</v>
      </c>
      <c r="M92" s="48">
        <v>32.840000000000003</v>
      </c>
    </row>
    <row r="93" spans="1:13" ht="36" x14ac:dyDescent="0.2">
      <c r="A93" s="55">
        <v>43</v>
      </c>
      <c r="B93" s="44" t="s">
        <v>68</v>
      </c>
      <c r="C93" s="52" t="s">
        <v>143</v>
      </c>
      <c r="D93" s="56" t="s">
        <v>175</v>
      </c>
      <c r="E93" s="50">
        <v>11.66</v>
      </c>
      <c r="F93" s="47"/>
      <c r="G93" s="50">
        <v>11.66</v>
      </c>
      <c r="H93" s="54">
        <v>1367.72</v>
      </c>
      <c r="I93" s="47"/>
      <c r="J93" s="47"/>
      <c r="K93" s="54">
        <v>1367.72</v>
      </c>
      <c r="L93" s="47"/>
      <c r="M93" s="47"/>
    </row>
    <row r="94" spans="1:13" ht="189" x14ac:dyDescent="0.2">
      <c r="A94" s="43">
        <v>44</v>
      </c>
      <c r="B94" s="44" t="s">
        <v>145</v>
      </c>
      <c r="C94" s="45" t="s">
        <v>176</v>
      </c>
      <c r="D94" s="49" t="s">
        <v>173</v>
      </c>
      <c r="E94" s="47" t="s">
        <v>147</v>
      </c>
      <c r="F94" s="47" t="s">
        <v>148</v>
      </c>
      <c r="G94" s="47">
        <v>521.61</v>
      </c>
      <c r="H94" s="48">
        <v>809.16</v>
      </c>
      <c r="I94" s="48">
        <v>193.4</v>
      </c>
      <c r="J94" s="47" t="s">
        <v>177</v>
      </c>
      <c r="K94" s="48">
        <v>599.84</v>
      </c>
      <c r="L94" s="48">
        <v>9.4320000000000004</v>
      </c>
      <c r="M94" s="48">
        <v>10.85</v>
      </c>
    </row>
    <row r="95" spans="1:13" ht="48" x14ac:dyDescent="0.2">
      <c r="A95" s="55">
        <v>45</v>
      </c>
      <c r="B95" s="44" t="s">
        <v>68</v>
      </c>
      <c r="C95" s="52" t="s">
        <v>158</v>
      </c>
      <c r="D95" s="56" t="s">
        <v>175</v>
      </c>
      <c r="E95" s="50">
        <v>103</v>
      </c>
      <c r="F95" s="47"/>
      <c r="G95" s="50">
        <v>103</v>
      </c>
      <c r="H95" s="54">
        <v>12081.9</v>
      </c>
      <c r="I95" s="47"/>
      <c r="J95" s="47"/>
      <c r="K95" s="54">
        <v>12081.9</v>
      </c>
      <c r="L95" s="47"/>
      <c r="M95" s="47"/>
    </row>
    <row r="96" spans="1:13" ht="19.149999999999999" customHeight="1" x14ac:dyDescent="0.2">
      <c r="A96" s="79" t="s">
        <v>178</v>
      </c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</row>
    <row r="97" spans="1:13" ht="106.5" x14ac:dyDescent="0.2">
      <c r="A97" s="43">
        <v>46</v>
      </c>
      <c r="B97" s="44" t="s">
        <v>179</v>
      </c>
      <c r="C97" s="45" t="s">
        <v>180</v>
      </c>
      <c r="D97" s="49" t="s">
        <v>181</v>
      </c>
      <c r="E97" s="47" t="s">
        <v>182</v>
      </c>
      <c r="F97" s="47" t="s">
        <v>183</v>
      </c>
      <c r="G97" s="47"/>
      <c r="H97" s="48">
        <v>1656.83</v>
      </c>
      <c r="I97" s="48">
        <v>638.79999999999995</v>
      </c>
      <c r="J97" s="47" t="s">
        <v>183</v>
      </c>
      <c r="K97" s="47"/>
      <c r="L97" s="48">
        <v>35.43</v>
      </c>
      <c r="M97" s="48">
        <v>35.43</v>
      </c>
    </row>
    <row r="98" spans="1:13" ht="116.25" x14ac:dyDescent="0.2">
      <c r="A98" s="43">
        <v>47</v>
      </c>
      <c r="B98" s="44" t="s">
        <v>184</v>
      </c>
      <c r="C98" s="45" t="s">
        <v>185</v>
      </c>
      <c r="D98" s="46">
        <v>0.32</v>
      </c>
      <c r="E98" s="47" t="s">
        <v>186</v>
      </c>
      <c r="F98" s="47">
        <v>51.97</v>
      </c>
      <c r="G98" s="47">
        <v>1761.94</v>
      </c>
      <c r="H98" s="48">
        <v>951.22</v>
      </c>
      <c r="I98" s="48">
        <v>370.76</v>
      </c>
      <c r="J98" s="48">
        <v>16.63</v>
      </c>
      <c r="K98" s="48">
        <v>563.83000000000004</v>
      </c>
      <c r="L98" s="48">
        <v>75.58</v>
      </c>
      <c r="M98" s="48">
        <v>24.19</v>
      </c>
    </row>
    <row r="99" spans="1:13" ht="19.149999999999999" customHeight="1" x14ac:dyDescent="0.2">
      <c r="A99" s="79" t="s">
        <v>187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</row>
    <row r="100" spans="1:13" ht="165" x14ac:dyDescent="0.2">
      <c r="A100" s="43">
        <v>48</v>
      </c>
      <c r="B100" s="44" t="s">
        <v>188</v>
      </c>
      <c r="C100" s="45" t="s">
        <v>189</v>
      </c>
      <c r="D100" s="49" t="s">
        <v>190</v>
      </c>
      <c r="E100" s="47" t="s">
        <v>191</v>
      </c>
      <c r="F100" s="47" t="s">
        <v>192</v>
      </c>
      <c r="G100" s="47">
        <v>1269.18</v>
      </c>
      <c r="H100" s="48">
        <v>758.21</v>
      </c>
      <c r="I100" s="48">
        <v>274.08</v>
      </c>
      <c r="J100" s="47" t="s">
        <v>193</v>
      </c>
      <c r="K100" s="48">
        <v>380.75</v>
      </c>
      <c r="L100" s="48">
        <v>51.24</v>
      </c>
      <c r="M100" s="48">
        <v>15.37</v>
      </c>
    </row>
    <row r="101" spans="1:13" ht="72" x14ac:dyDescent="0.2">
      <c r="A101" s="55">
        <v>49</v>
      </c>
      <c r="B101" s="44" t="s">
        <v>194</v>
      </c>
      <c r="C101" s="52" t="s">
        <v>195</v>
      </c>
      <c r="D101" s="56" t="s">
        <v>196</v>
      </c>
      <c r="E101" s="50">
        <v>101.23</v>
      </c>
      <c r="F101" s="47"/>
      <c r="G101" s="50">
        <v>101.23</v>
      </c>
      <c r="H101" s="54">
        <v>3036.9</v>
      </c>
      <c r="I101" s="47"/>
      <c r="J101" s="47"/>
      <c r="K101" s="54">
        <v>3036.9</v>
      </c>
      <c r="L101" s="47"/>
      <c r="M101" s="47"/>
    </row>
    <row r="102" spans="1:13" ht="19.149999999999999" customHeight="1" x14ac:dyDescent="0.2">
      <c r="A102" s="79" t="s">
        <v>197</v>
      </c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</row>
    <row r="103" spans="1:13" ht="177" x14ac:dyDescent="0.2">
      <c r="A103" s="43">
        <v>50</v>
      </c>
      <c r="B103" s="44" t="s">
        <v>198</v>
      </c>
      <c r="C103" s="45" t="s">
        <v>199</v>
      </c>
      <c r="D103" s="49" t="s">
        <v>200</v>
      </c>
      <c r="E103" s="47" t="s">
        <v>201</v>
      </c>
      <c r="F103" s="47" t="s">
        <v>202</v>
      </c>
      <c r="G103" s="47">
        <v>5985.95</v>
      </c>
      <c r="H103" s="48">
        <v>8428.3700000000008</v>
      </c>
      <c r="I103" s="48">
        <v>1196.47</v>
      </c>
      <c r="J103" s="47" t="s">
        <v>203</v>
      </c>
      <c r="K103" s="48">
        <v>7183.14</v>
      </c>
      <c r="L103" s="48">
        <v>55.92</v>
      </c>
      <c r="M103" s="48">
        <v>67.099999999999994</v>
      </c>
    </row>
    <row r="104" spans="1:13" ht="48" x14ac:dyDescent="0.2">
      <c r="A104" s="55">
        <v>51</v>
      </c>
      <c r="B104" s="44" t="s">
        <v>68</v>
      </c>
      <c r="C104" s="52" t="s">
        <v>204</v>
      </c>
      <c r="D104" s="53">
        <v>120</v>
      </c>
      <c r="E104" s="50">
        <v>35.590000000000003</v>
      </c>
      <c r="F104" s="47"/>
      <c r="G104" s="50">
        <v>35.590000000000003</v>
      </c>
      <c r="H104" s="54">
        <v>4270.8</v>
      </c>
      <c r="I104" s="47"/>
      <c r="J104" s="47"/>
      <c r="K104" s="54">
        <v>4270.8</v>
      </c>
      <c r="L104" s="47"/>
      <c r="M104" s="47"/>
    </row>
    <row r="105" spans="1:13" ht="36" x14ac:dyDescent="0.2">
      <c r="A105" s="55">
        <v>52</v>
      </c>
      <c r="B105" s="44" t="s">
        <v>68</v>
      </c>
      <c r="C105" s="52" t="s">
        <v>205</v>
      </c>
      <c r="D105" s="53">
        <v>33</v>
      </c>
      <c r="E105" s="50">
        <v>5.87</v>
      </c>
      <c r="F105" s="47"/>
      <c r="G105" s="50">
        <v>5.87</v>
      </c>
      <c r="H105" s="54">
        <v>193.71</v>
      </c>
      <c r="I105" s="47"/>
      <c r="J105" s="47"/>
      <c r="K105" s="54">
        <v>193.71</v>
      </c>
      <c r="L105" s="47"/>
      <c r="M105" s="47"/>
    </row>
    <row r="106" spans="1:13" ht="36" x14ac:dyDescent="0.2">
      <c r="A106" s="55">
        <v>53</v>
      </c>
      <c r="B106" s="44" t="s">
        <v>68</v>
      </c>
      <c r="C106" s="52" t="s">
        <v>206</v>
      </c>
      <c r="D106" s="53">
        <v>45</v>
      </c>
      <c r="E106" s="50">
        <v>11.48</v>
      </c>
      <c r="F106" s="47"/>
      <c r="G106" s="50">
        <v>11.48</v>
      </c>
      <c r="H106" s="54">
        <v>516.6</v>
      </c>
      <c r="I106" s="47"/>
      <c r="J106" s="47"/>
      <c r="K106" s="54">
        <v>516.6</v>
      </c>
      <c r="L106" s="47"/>
      <c r="M106" s="47"/>
    </row>
    <row r="107" spans="1:13" ht="165" x14ac:dyDescent="0.2">
      <c r="A107" s="43">
        <v>54</v>
      </c>
      <c r="B107" s="44" t="s">
        <v>207</v>
      </c>
      <c r="C107" s="45" t="s">
        <v>208</v>
      </c>
      <c r="D107" s="49" t="s">
        <v>209</v>
      </c>
      <c r="E107" s="47" t="s">
        <v>210</v>
      </c>
      <c r="F107" s="47" t="s">
        <v>211</v>
      </c>
      <c r="G107" s="47">
        <v>2431.39</v>
      </c>
      <c r="H107" s="48">
        <v>1012.99</v>
      </c>
      <c r="I107" s="48">
        <v>136.44</v>
      </c>
      <c r="J107" s="47" t="s">
        <v>212</v>
      </c>
      <c r="K107" s="48">
        <v>875.3</v>
      </c>
      <c r="L107" s="48">
        <v>20.16</v>
      </c>
      <c r="M107" s="48">
        <v>7.26</v>
      </c>
    </row>
    <row r="108" spans="1:13" ht="19.149999999999999" customHeight="1" x14ac:dyDescent="0.2">
      <c r="A108" s="79" t="s">
        <v>213</v>
      </c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</row>
    <row r="109" spans="1:13" ht="165" x14ac:dyDescent="0.2">
      <c r="A109" s="43">
        <v>55</v>
      </c>
      <c r="B109" s="44" t="s">
        <v>214</v>
      </c>
      <c r="C109" s="45" t="s">
        <v>215</v>
      </c>
      <c r="D109" s="49" t="s">
        <v>216</v>
      </c>
      <c r="E109" s="47" t="s">
        <v>217</v>
      </c>
      <c r="F109" s="47" t="s">
        <v>218</v>
      </c>
      <c r="G109" s="47">
        <v>2612.86</v>
      </c>
      <c r="H109" s="48">
        <v>370.03</v>
      </c>
      <c r="I109" s="48">
        <v>105.13</v>
      </c>
      <c r="J109" s="47" t="s">
        <v>219</v>
      </c>
      <c r="K109" s="48">
        <v>261.27999999999997</v>
      </c>
      <c r="L109" s="48">
        <v>55.92</v>
      </c>
      <c r="M109" s="48">
        <v>5.59</v>
      </c>
    </row>
    <row r="110" spans="1:13" ht="165" x14ac:dyDescent="0.2">
      <c r="A110" s="43">
        <v>56</v>
      </c>
      <c r="B110" s="44" t="s">
        <v>220</v>
      </c>
      <c r="C110" s="45" t="s">
        <v>221</v>
      </c>
      <c r="D110" s="49" t="s">
        <v>222</v>
      </c>
      <c r="E110" s="47" t="s">
        <v>223</v>
      </c>
      <c r="F110" s="47" t="s">
        <v>224</v>
      </c>
      <c r="G110" s="47">
        <v>2476.5300000000002</v>
      </c>
      <c r="H110" s="48">
        <v>5410.71</v>
      </c>
      <c r="I110" s="48">
        <v>1291.67</v>
      </c>
      <c r="J110" s="47" t="s">
        <v>225</v>
      </c>
      <c r="K110" s="48">
        <v>4086.27</v>
      </c>
      <c r="L110" s="48">
        <v>41.64</v>
      </c>
      <c r="M110" s="48">
        <v>68.709999999999994</v>
      </c>
    </row>
    <row r="111" spans="1:13" ht="165" x14ac:dyDescent="0.2">
      <c r="A111" s="43">
        <v>57</v>
      </c>
      <c r="B111" s="44" t="s">
        <v>207</v>
      </c>
      <c r="C111" s="45" t="s">
        <v>226</v>
      </c>
      <c r="D111" s="49" t="s">
        <v>227</v>
      </c>
      <c r="E111" s="47" t="s">
        <v>210</v>
      </c>
      <c r="F111" s="47" t="s">
        <v>211</v>
      </c>
      <c r="G111" s="47">
        <v>2431.39</v>
      </c>
      <c r="H111" s="48">
        <v>21244.639999999999</v>
      </c>
      <c r="I111" s="48">
        <v>2861.53</v>
      </c>
      <c r="J111" s="47" t="s">
        <v>228</v>
      </c>
      <c r="K111" s="48">
        <v>18356.990000000002</v>
      </c>
      <c r="L111" s="48">
        <v>20.16</v>
      </c>
      <c r="M111" s="48">
        <v>152.21</v>
      </c>
    </row>
    <row r="112" spans="1:13" ht="19.149999999999999" customHeight="1" x14ac:dyDescent="0.2">
      <c r="A112" s="79" t="s">
        <v>229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</row>
    <row r="113" spans="1:13" ht="165" x14ac:dyDescent="0.2">
      <c r="A113" s="43">
        <v>58</v>
      </c>
      <c r="B113" s="44" t="s">
        <v>230</v>
      </c>
      <c r="C113" s="45" t="s">
        <v>231</v>
      </c>
      <c r="D113" s="49" t="s">
        <v>232</v>
      </c>
      <c r="E113" s="47" t="s">
        <v>233</v>
      </c>
      <c r="F113" s="47" t="s">
        <v>234</v>
      </c>
      <c r="G113" s="47">
        <v>402.6</v>
      </c>
      <c r="H113" s="48">
        <v>183.23</v>
      </c>
      <c r="I113" s="48">
        <v>20.45</v>
      </c>
      <c r="J113" s="47" t="s">
        <v>235</v>
      </c>
      <c r="K113" s="48">
        <v>157.02000000000001</v>
      </c>
      <c r="L113" s="48">
        <v>3.048</v>
      </c>
      <c r="M113" s="48">
        <v>1.19</v>
      </c>
    </row>
    <row r="114" spans="1:13" ht="22.5" x14ac:dyDescent="0.2">
      <c r="A114" s="79" t="s">
        <v>44</v>
      </c>
      <c r="B114" s="76"/>
      <c r="C114" s="76"/>
      <c r="D114" s="76"/>
      <c r="E114" s="76"/>
      <c r="F114" s="76"/>
      <c r="G114" s="76"/>
      <c r="H114" s="47">
        <v>645640.9</v>
      </c>
      <c r="I114" s="47">
        <v>124655.46</v>
      </c>
      <c r="J114" s="47" t="s">
        <v>236</v>
      </c>
      <c r="K114" s="47">
        <v>322599.36</v>
      </c>
      <c r="L114" s="47"/>
      <c r="M114" s="47">
        <v>772.17</v>
      </c>
    </row>
    <row r="115" spans="1:13" x14ac:dyDescent="0.2">
      <c r="A115" s="79" t="s">
        <v>46</v>
      </c>
      <c r="B115" s="76"/>
      <c r="C115" s="76"/>
      <c r="D115" s="76"/>
      <c r="E115" s="76"/>
      <c r="F115" s="76"/>
      <c r="G115" s="76"/>
      <c r="H115" s="47">
        <v>132000.79999999999</v>
      </c>
      <c r="I115" s="47"/>
      <c r="J115" s="47"/>
      <c r="K115" s="47"/>
      <c r="L115" s="47"/>
      <c r="M115" s="47"/>
    </row>
    <row r="116" spans="1:13" x14ac:dyDescent="0.2">
      <c r="A116" s="79" t="s">
        <v>47</v>
      </c>
      <c r="B116" s="76"/>
      <c r="C116" s="76"/>
      <c r="D116" s="76"/>
      <c r="E116" s="76"/>
      <c r="F116" s="76"/>
      <c r="G116" s="76"/>
      <c r="H116" s="47">
        <v>84572.92</v>
      </c>
      <c r="I116" s="47"/>
      <c r="J116" s="47"/>
      <c r="K116" s="47"/>
      <c r="L116" s="47"/>
      <c r="M116" s="47"/>
    </row>
    <row r="117" spans="1:13" x14ac:dyDescent="0.2">
      <c r="A117" s="80" t="s">
        <v>237</v>
      </c>
      <c r="B117" s="76"/>
      <c r="C117" s="76"/>
      <c r="D117" s="76"/>
      <c r="E117" s="76"/>
      <c r="F117" s="76"/>
      <c r="G117" s="76"/>
      <c r="H117" s="47"/>
      <c r="I117" s="47"/>
      <c r="J117" s="47"/>
      <c r="K117" s="47"/>
      <c r="L117" s="47"/>
      <c r="M117" s="47"/>
    </row>
    <row r="118" spans="1:13" x14ac:dyDescent="0.2">
      <c r="A118" s="79" t="s">
        <v>238</v>
      </c>
      <c r="B118" s="76"/>
      <c r="C118" s="76"/>
      <c r="D118" s="76"/>
      <c r="E118" s="76"/>
      <c r="F118" s="76"/>
      <c r="G118" s="76"/>
      <c r="H118" s="47">
        <v>33351.07</v>
      </c>
      <c r="I118" s="47"/>
      <c r="J118" s="47"/>
      <c r="K118" s="47"/>
      <c r="L118" s="47"/>
      <c r="M118" s="47">
        <v>60.81</v>
      </c>
    </row>
    <row r="119" spans="1:13" x14ac:dyDescent="0.2">
      <c r="A119" s="79" t="s">
        <v>239</v>
      </c>
      <c r="B119" s="76"/>
      <c r="C119" s="76"/>
      <c r="D119" s="76"/>
      <c r="E119" s="76"/>
      <c r="F119" s="76"/>
      <c r="G119" s="76"/>
      <c r="H119" s="47">
        <v>696971.74</v>
      </c>
      <c r="I119" s="47"/>
      <c r="J119" s="47"/>
      <c r="K119" s="47"/>
      <c r="L119" s="47"/>
      <c r="M119" s="47">
        <v>711.36</v>
      </c>
    </row>
    <row r="120" spans="1:13" x14ac:dyDescent="0.2">
      <c r="A120" s="79" t="s">
        <v>240</v>
      </c>
      <c r="B120" s="76"/>
      <c r="C120" s="76"/>
      <c r="D120" s="76"/>
      <c r="E120" s="76"/>
      <c r="F120" s="76"/>
      <c r="G120" s="76"/>
      <c r="H120" s="47">
        <v>131891.81</v>
      </c>
      <c r="I120" s="47"/>
      <c r="J120" s="47"/>
      <c r="K120" s="47"/>
      <c r="L120" s="47"/>
      <c r="M120" s="47"/>
    </row>
    <row r="121" spans="1:13" x14ac:dyDescent="0.2">
      <c r="A121" s="79" t="s">
        <v>52</v>
      </c>
      <c r="B121" s="76"/>
      <c r="C121" s="76"/>
      <c r="D121" s="76"/>
      <c r="E121" s="76"/>
      <c r="F121" s="76"/>
      <c r="G121" s="76"/>
      <c r="H121" s="47">
        <v>862214.62</v>
      </c>
      <c r="I121" s="47"/>
      <c r="J121" s="47"/>
      <c r="K121" s="47"/>
      <c r="L121" s="47"/>
      <c r="M121" s="47">
        <v>772.17</v>
      </c>
    </row>
    <row r="122" spans="1:13" x14ac:dyDescent="0.2">
      <c r="A122" s="79" t="s">
        <v>53</v>
      </c>
      <c r="B122" s="76"/>
      <c r="C122" s="76"/>
      <c r="D122" s="76"/>
      <c r="E122" s="76"/>
      <c r="F122" s="76"/>
      <c r="G122" s="76"/>
      <c r="H122" s="47"/>
      <c r="I122" s="47"/>
      <c r="J122" s="47"/>
      <c r="K122" s="47"/>
      <c r="L122" s="47"/>
      <c r="M122" s="47"/>
    </row>
    <row r="123" spans="1:13" x14ac:dyDescent="0.2">
      <c r="A123" s="79" t="s">
        <v>241</v>
      </c>
      <c r="B123" s="76"/>
      <c r="C123" s="76"/>
      <c r="D123" s="76"/>
      <c r="E123" s="76"/>
      <c r="F123" s="76"/>
      <c r="G123" s="76"/>
      <c r="H123" s="47">
        <v>322599.36</v>
      </c>
      <c r="I123" s="47"/>
      <c r="J123" s="47"/>
      <c r="K123" s="47"/>
      <c r="L123" s="47"/>
      <c r="M123" s="47"/>
    </row>
    <row r="124" spans="1:13" x14ac:dyDescent="0.2">
      <c r="A124" s="79" t="s">
        <v>54</v>
      </c>
      <c r="B124" s="76"/>
      <c r="C124" s="76"/>
      <c r="D124" s="76"/>
      <c r="E124" s="76"/>
      <c r="F124" s="76"/>
      <c r="G124" s="76"/>
      <c r="H124" s="47">
        <v>66494.27</v>
      </c>
      <c r="I124" s="47"/>
      <c r="J124" s="47"/>
      <c r="K124" s="47"/>
      <c r="L124" s="47"/>
      <c r="M124" s="47"/>
    </row>
    <row r="125" spans="1:13" x14ac:dyDescent="0.2">
      <c r="A125" s="79" t="s">
        <v>55</v>
      </c>
      <c r="B125" s="76"/>
      <c r="C125" s="76"/>
      <c r="D125" s="76"/>
      <c r="E125" s="76"/>
      <c r="F125" s="76"/>
      <c r="G125" s="76"/>
      <c r="H125" s="47">
        <v>161816.76</v>
      </c>
      <c r="I125" s="47"/>
      <c r="J125" s="47"/>
      <c r="K125" s="47"/>
      <c r="L125" s="47"/>
      <c r="M125" s="47"/>
    </row>
    <row r="126" spans="1:13" x14ac:dyDescent="0.2">
      <c r="A126" s="79" t="s">
        <v>242</v>
      </c>
      <c r="B126" s="76"/>
      <c r="C126" s="76"/>
      <c r="D126" s="76"/>
      <c r="E126" s="76"/>
      <c r="F126" s="76"/>
      <c r="G126" s="76"/>
      <c r="H126" s="47">
        <v>131891.81</v>
      </c>
      <c r="I126" s="47"/>
      <c r="J126" s="47"/>
      <c r="K126" s="47"/>
      <c r="L126" s="47"/>
      <c r="M126" s="47"/>
    </row>
    <row r="127" spans="1:13" x14ac:dyDescent="0.2">
      <c r="A127" s="79" t="s">
        <v>56</v>
      </c>
      <c r="B127" s="76"/>
      <c r="C127" s="76"/>
      <c r="D127" s="76"/>
      <c r="E127" s="76"/>
      <c r="F127" s="76"/>
      <c r="G127" s="76"/>
      <c r="H127" s="47">
        <v>132000.79999999999</v>
      </c>
      <c r="I127" s="47"/>
      <c r="J127" s="47"/>
      <c r="K127" s="47"/>
      <c r="L127" s="47"/>
      <c r="M127" s="47"/>
    </row>
    <row r="128" spans="1:13" x14ac:dyDescent="0.2">
      <c r="A128" s="79" t="s">
        <v>57</v>
      </c>
      <c r="B128" s="76"/>
      <c r="C128" s="76"/>
      <c r="D128" s="76"/>
      <c r="E128" s="76"/>
      <c r="F128" s="76"/>
      <c r="G128" s="76"/>
      <c r="H128" s="47">
        <v>84572.92</v>
      </c>
      <c r="I128" s="47"/>
      <c r="J128" s="47"/>
      <c r="K128" s="47"/>
      <c r="L128" s="47"/>
      <c r="M128" s="47"/>
    </row>
    <row r="129" spans="1:13" x14ac:dyDescent="0.2">
      <c r="A129" s="80" t="s">
        <v>243</v>
      </c>
      <c r="B129" s="76"/>
      <c r="C129" s="76"/>
      <c r="D129" s="76"/>
      <c r="E129" s="76"/>
      <c r="F129" s="76"/>
      <c r="G129" s="76"/>
      <c r="H129" s="50">
        <v>862214.62</v>
      </c>
      <c r="I129" s="47"/>
      <c r="J129" s="47"/>
      <c r="K129" s="47"/>
      <c r="L129" s="47"/>
      <c r="M129" s="50">
        <v>772.17</v>
      </c>
    </row>
    <row r="130" spans="1:13" ht="19.149999999999999" customHeight="1" x14ac:dyDescent="0.2">
      <c r="A130" s="75" t="s">
        <v>244</v>
      </c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</row>
    <row r="131" spans="1:13" ht="19.149999999999999" customHeight="1" x14ac:dyDescent="0.2">
      <c r="A131" s="79" t="s">
        <v>245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</row>
    <row r="132" spans="1:13" ht="150.75" x14ac:dyDescent="0.2">
      <c r="A132" s="43">
        <v>59</v>
      </c>
      <c r="B132" s="44" t="s">
        <v>246</v>
      </c>
      <c r="C132" s="45" t="s">
        <v>247</v>
      </c>
      <c r="D132" s="49" t="s">
        <v>248</v>
      </c>
      <c r="E132" s="47" t="s">
        <v>249</v>
      </c>
      <c r="F132" s="47" t="s">
        <v>250</v>
      </c>
      <c r="G132" s="47">
        <v>632.9</v>
      </c>
      <c r="H132" s="48">
        <v>83.24</v>
      </c>
      <c r="I132" s="48">
        <v>55.33</v>
      </c>
      <c r="J132" s="47" t="s">
        <v>251</v>
      </c>
      <c r="K132" s="48">
        <v>18.98</v>
      </c>
      <c r="L132" s="48">
        <v>98.094999999999999</v>
      </c>
      <c r="M132" s="48">
        <v>2.94</v>
      </c>
    </row>
    <row r="133" spans="1:13" ht="36" x14ac:dyDescent="0.2">
      <c r="A133" s="55">
        <v>60</v>
      </c>
      <c r="B133" s="44" t="s">
        <v>68</v>
      </c>
      <c r="C133" s="52" t="s">
        <v>252</v>
      </c>
      <c r="D133" s="53">
        <v>3</v>
      </c>
      <c r="E133" s="50">
        <v>1833.9</v>
      </c>
      <c r="F133" s="47"/>
      <c r="G133" s="50">
        <v>1833.9</v>
      </c>
      <c r="H133" s="54">
        <v>5501.7</v>
      </c>
      <c r="I133" s="47"/>
      <c r="J133" s="47"/>
      <c r="K133" s="54">
        <v>5501.7</v>
      </c>
      <c r="L133" s="47"/>
      <c r="M133" s="47"/>
    </row>
    <row r="134" spans="1:13" ht="174.75" x14ac:dyDescent="0.2">
      <c r="A134" s="43">
        <v>61</v>
      </c>
      <c r="B134" s="44" t="s">
        <v>253</v>
      </c>
      <c r="C134" s="45" t="s">
        <v>254</v>
      </c>
      <c r="D134" s="46">
        <v>1</v>
      </c>
      <c r="E134" s="47" t="s">
        <v>255</v>
      </c>
      <c r="F134" s="47"/>
      <c r="G134" s="47">
        <v>0.65</v>
      </c>
      <c r="H134" s="48">
        <v>37.840000000000003</v>
      </c>
      <c r="I134" s="48">
        <v>37.19</v>
      </c>
      <c r="J134" s="47"/>
      <c r="K134" s="48">
        <v>0.65</v>
      </c>
      <c r="L134" s="48">
        <v>2.2999999999999998</v>
      </c>
      <c r="M134" s="48">
        <v>2.2999999999999998</v>
      </c>
    </row>
    <row r="135" spans="1:13" ht="36" x14ac:dyDescent="0.2">
      <c r="A135" s="55">
        <v>62</v>
      </c>
      <c r="B135" s="44" t="s">
        <v>68</v>
      </c>
      <c r="C135" s="52" t="s">
        <v>256</v>
      </c>
      <c r="D135" s="53">
        <v>1</v>
      </c>
      <c r="E135" s="50">
        <v>188.64</v>
      </c>
      <c r="F135" s="47"/>
      <c r="G135" s="50">
        <v>188.64</v>
      </c>
      <c r="H135" s="54">
        <v>188.64</v>
      </c>
      <c r="I135" s="47"/>
      <c r="J135" s="47"/>
      <c r="K135" s="54">
        <v>188.64</v>
      </c>
      <c r="L135" s="47"/>
      <c r="M135" s="47"/>
    </row>
    <row r="136" spans="1:13" ht="245.25" x14ac:dyDescent="0.2">
      <c r="A136" s="43">
        <v>63</v>
      </c>
      <c r="B136" s="44" t="s">
        <v>137</v>
      </c>
      <c r="C136" s="45" t="s">
        <v>257</v>
      </c>
      <c r="D136" s="49" t="s">
        <v>258</v>
      </c>
      <c r="E136" s="47" t="s">
        <v>259</v>
      </c>
      <c r="F136" s="47" t="s">
        <v>260</v>
      </c>
      <c r="G136" s="47">
        <v>1489.01</v>
      </c>
      <c r="H136" s="48">
        <v>338.67</v>
      </c>
      <c r="I136" s="48">
        <v>64.42</v>
      </c>
      <c r="J136" s="47" t="s">
        <v>261</v>
      </c>
      <c r="K136" s="48">
        <v>163.78</v>
      </c>
      <c r="L136" s="48">
        <v>32.844000000000001</v>
      </c>
      <c r="M136" s="48">
        <v>3.61</v>
      </c>
    </row>
    <row r="137" spans="1:13" ht="36" x14ac:dyDescent="0.2">
      <c r="A137" s="55">
        <v>64</v>
      </c>
      <c r="B137" s="44" t="s">
        <v>68</v>
      </c>
      <c r="C137" s="52" t="s">
        <v>143</v>
      </c>
      <c r="D137" s="56" t="s">
        <v>262</v>
      </c>
      <c r="E137" s="50">
        <v>11.66</v>
      </c>
      <c r="F137" s="47"/>
      <c r="G137" s="50">
        <v>11.66</v>
      </c>
      <c r="H137" s="54">
        <v>130.83000000000001</v>
      </c>
      <c r="I137" s="47"/>
      <c r="J137" s="47"/>
      <c r="K137" s="54">
        <v>130.83000000000001</v>
      </c>
      <c r="L137" s="47"/>
      <c r="M137" s="47"/>
    </row>
    <row r="138" spans="1:13" ht="198.75" x14ac:dyDescent="0.2">
      <c r="A138" s="43">
        <v>65</v>
      </c>
      <c r="B138" s="44" t="s">
        <v>263</v>
      </c>
      <c r="C138" s="45" t="s">
        <v>264</v>
      </c>
      <c r="D138" s="49" t="s">
        <v>258</v>
      </c>
      <c r="E138" s="47" t="s">
        <v>265</v>
      </c>
      <c r="F138" s="47" t="s">
        <v>266</v>
      </c>
      <c r="G138" s="47">
        <v>502.97</v>
      </c>
      <c r="H138" s="48">
        <v>71.260000000000005</v>
      </c>
      <c r="I138" s="48">
        <v>15.2</v>
      </c>
      <c r="J138" s="47" t="s">
        <v>267</v>
      </c>
      <c r="K138" s="48">
        <v>55.33</v>
      </c>
      <c r="L138" s="48">
        <v>7.7510000000000003</v>
      </c>
      <c r="M138" s="48">
        <v>0.85</v>
      </c>
    </row>
    <row r="139" spans="1:13" ht="48" x14ac:dyDescent="0.2">
      <c r="A139" s="55">
        <v>66</v>
      </c>
      <c r="B139" s="44" t="s">
        <v>68</v>
      </c>
      <c r="C139" s="52" t="s">
        <v>268</v>
      </c>
      <c r="D139" s="56" t="s">
        <v>262</v>
      </c>
      <c r="E139" s="50">
        <v>37.369999999999997</v>
      </c>
      <c r="F139" s="47"/>
      <c r="G139" s="50">
        <v>37.369999999999997</v>
      </c>
      <c r="H139" s="54">
        <v>419.29</v>
      </c>
      <c r="I139" s="47"/>
      <c r="J139" s="47"/>
      <c r="K139" s="54">
        <v>419.29</v>
      </c>
      <c r="L139" s="47"/>
      <c r="M139" s="47"/>
    </row>
    <row r="140" spans="1:13" ht="174.75" x14ac:dyDescent="0.2">
      <c r="A140" s="43">
        <v>67</v>
      </c>
      <c r="B140" s="44" t="s">
        <v>207</v>
      </c>
      <c r="C140" s="45" t="s">
        <v>269</v>
      </c>
      <c r="D140" s="49" t="s">
        <v>270</v>
      </c>
      <c r="E140" s="47" t="s">
        <v>271</v>
      </c>
      <c r="F140" s="47" t="s">
        <v>272</v>
      </c>
      <c r="G140" s="47">
        <v>2431.4</v>
      </c>
      <c r="H140" s="48">
        <v>671.5</v>
      </c>
      <c r="I140" s="48">
        <v>87.17</v>
      </c>
      <c r="J140" s="47" t="s">
        <v>273</v>
      </c>
      <c r="K140" s="48">
        <v>583.54</v>
      </c>
      <c r="L140" s="48">
        <v>19.32</v>
      </c>
      <c r="M140" s="48">
        <v>4.6399999999999997</v>
      </c>
    </row>
    <row r="141" spans="1:13" ht="36" x14ac:dyDescent="0.2">
      <c r="A141" s="55">
        <v>68</v>
      </c>
      <c r="B141" s="44" t="s">
        <v>68</v>
      </c>
      <c r="C141" s="52" t="s">
        <v>274</v>
      </c>
      <c r="D141" s="53">
        <v>4</v>
      </c>
      <c r="E141" s="50">
        <v>23.7</v>
      </c>
      <c r="F141" s="47"/>
      <c r="G141" s="50">
        <v>23.7</v>
      </c>
      <c r="H141" s="54">
        <v>94.8</v>
      </c>
      <c r="I141" s="47"/>
      <c r="J141" s="47"/>
      <c r="K141" s="54">
        <v>94.8</v>
      </c>
      <c r="L141" s="47"/>
      <c r="M141" s="47"/>
    </row>
    <row r="142" spans="1:13" ht="19.149999999999999" customHeight="1" x14ac:dyDescent="0.2">
      <c r="A142" s="79" t="s">
        <v>275</v>
      </c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</row>
    <row r="143" spans="1:13" ht="141" x14ac:dyDescent="0.2">
      <c r="A143" s="43">
        <v>69</v>
      </c>
      <c r="B143" s="44" t="s">
        <v>246</v>
      </c>
      <c r="C143" s="45" t="s">
        <v>276</v>
      </c>
      <c r="D143" s="49" t="s">
        <v>277</v>
      </c>
      <c r="E143" s="47" t="s">
        <v>278</v>
      </c>
      <c r="F143" s="47" t="s">
        <v>279</v>
      </c>
      <c r="G143" s="47">
        <v>632.91</v>
      </c>
      <c r="H143" s="48">
        <v>573.58000000000004</v>
      </c>
      <c r="I143" s="48">
        <v>384.87</v>
      </c>
      <c r="J143" s="47" t="s">
        <v>280</v>
      </c>
      <c r="K143" s="48">
        <v>126.59</v>
      </c>
      <c r="L143" s="48">
        <v>102.36</v>
      </c>
      <c r="M143" s="48">
        <v>20.47</v>
      </c>
    </row>
    <row r="144" spans="1:13" ht="36" x14ac:dyDescent="0.2">
      <c r="A144" s="55">
        <v>70</v>
      </c>
      <c r="B144" s="44" t="s">
        <v>68</v>
      </c>
      <c r="C144" s="52" t="s">
        <v>281</v>
      </c>
      <c r="D144" s="53">
        <v>20</v>
      </c>
      <c r="E144" s="50">
        <v>975.14</v>
      </c>
      <c r="F144" s="47"/>
      <c r="G144" s="50">
        <v>975.14</v>
      </c>
      <c r="H144" s="54">
        <v>19502.8</v>
      </c>
      <c r="I144" s="47"/>
      <c r="J144" s="47"/>
      <c r="K144" s="54">
        <v>19502.8</v>
      </c>
      <c r="L144" s="47"/>
      <c r="M144" s="47"/>
    </row>
    <row r="145" spans="1:13" ht="153" x14ac:dyDescent="0.2">
      <c r="A145" s="43">
        <v>71</v>
      </c>
      <c r="B145" s="44" t="s">
        <v>282</v>
      </c>
      <c r="C145" s="45" t="s">
        <v>283</v>
      </c>
      <c r="D145" s="49" t="s">
        <v>248</v>
      </c>
      <c r="E145" s="47" t="s">
        <v>284</v>
      </c>
      <c r="F145" s="47" t="s">
        <v>285</v>
      </c>
      <c r="G145" s="47">
        <v>671.86</v>
      </c>
      <c r="H145" s="48">
        <v>74.02</v>
      </c>
      <c r="I145" s="48">
        <v>51.44</v>
      </c>
      <c r="J145" s="47" t="s">
        <v>286</v>
      </c>
      <c r="K145" s="48">
        <v>20.149999999999999</v>
      </c>
      <c r="L145" s="48">
        <v>91.2</v>
      </c>
      <c r="M145" s="48">
        <v>2.74</v>
      </c>
    </row>
    <row r="146" spans="1:13" ht="36" x14ac:dyDescent="0.2">
      <c r="A146" s="55">
        <v>72</v>
      </c>
      <c r="B146" s="44" t="s">
        <v>68</v>
      </c>
      <c r="C146" s="52" t="s">
        <v>287</v>
      </c>
      <c r="D146" s="53">
        <v>3</v>
      </c>
      <c r="E146" s="50">
        <v>163.72999999999999</v>
      </c>
      <c r="F146" s="47"/>
      <c r="G146" s="50">
        <v>163.72999999999999</v>
      </c>
      <c r="H146" s="54">
        <v>491.19</v>
      </c>
      <c r="I146" s="47"/>
      <c r="J146" s="47"/>
      <c r="K146" s="54">
        <v>491.19</v>
      </c>
      <c r="L146" s="47"/>
      <c r="M146" s="47"/>
    </row>
    <row r="147" spans="1:13" ht="177" x14ac:dyDescent="0.2">
      <c r="A147" s="43">
        <v>73</v>
      </c>
      <c r="B147" s="44" t="s">
        <v>137</v>
      </c>
      <c r="C147" s="45" t="s">
        <v>288</v>
      </c>
      <c r="D147" s="49" t="s">
        <v>277</v>
      </c>
      <c r="E147" s="47" t="s">
        <v>140</v>
      </c>
      <c r="F147" s="47" t="s">
        <v>141</v>
      </c>
      <c r="G147" s="47">
        <v>1489.01</v>
      </c>
      <c r="H147" s="48">
        <v>574.29</v>
      </c>
      <c r="I147" s="48">
        <v>101.84</v>
      </c>
      <c r="J147" s="47" t="s">
        <v>289</v>
      </c>
      <c r="K147" s="48">
        <v>297.8</v>
      </c>
      <c r="L147" s="48">
        <v>28.56</v>
      </c>
      <c r="M147" s="48">
        <v>5.71</v>
      </c>
    </row>
    <row r="148" spans="1:13" ht="36" x14ac:dyDescent="0.2">
      <c r="A148" s="55">
        <v>74</v>
      </c>
      <c r="B148" s="44" t="s">
        <v>68</v>
      </c>
      <c r="C148" s="52" t="s">
        <v>143</v>
      </c>
      <c r="D148" s="56" t="s">
        <v>290</v>
      </c>
      <c r="E148" s="50">
        <v>11.66</v>
      </c>
      <c r="F148" s="47"/>
      <c r="G148" s="50">
        <v>11.66</v>
      </c>
      <c r="H148" s="54">
        <v>237.86</v>
      </c>
      <c r="I148" s="47"/>
      <c r="J148" s="47"/>
      <c r="K148" s="54">
        <v>237.86</v>
      </c>
      <c r="L148" s="47"/>
      <c r="M148" s="47"/>
    </row>
    <row r="149" spans="1:13" ht="189" x14ac:dyDescent="0.2">
      <c r="A149" s="43">
        <v>75</v>
      </c>
      <c r="B149" s="44" t="s">
        <v>263</v>
      </c>
      <c r="C149" s="45" t="s">
        <v>291</v>
      </c>
      <c r="D149" s="49" t="s">
        <v>277</v>
      </c>
      <c r="E149" s="47" t="s">
        <v>292</v>
      </c>
      <c r="F149" s="47" t="s">
        <v>293</v>
      </c>
      <c r="G149" s="47">
        <v>502.98</v>
      </c>
      <c r="H149" s="48">
        <v>130.82</v>
      </c>
      <c r="I149" s="48">
        <v>28.84</v>
      </c>
      <c r="J149" s="47" t="s">
        <v>294</v>
      </c>
      <c r="K149" s="48">
        <v>100.6</v>
      </c>
      <c r="L149" s="48">
        <v>8.0879999999999992</v>
      </c>
      <c r="M149" s="48">
        <v>1.62</v>
      </c>
    </row>
    <row r="150" spans="1:13" ht="48" x14ac:dyDescent="0.2">
      <c r="A150" s="55">
        <v>76</v>
      </c>
      <c r="B150" s="44" t="s">
        <v>68</v>
      </c>
      <c r="C150" s="52" t="s">
        <v>268</v>
      </c>
      <c r="D150" s="56" t="s">
        <v>290</v>
      </c>
      <c r="E150" s="50">
        <v>37.369999999999997</v>
      </c>
      <c r="F150" s="47"/>
      <c r="G150" s="50">
        <v>37.369999999999997</v>
      </c>
      <c r="H150" s="54">
        <v>762.35</v>
      </c>
      <c r="I150" s="47"/>
      <c r="J150" s="47"/>
      <c r="K150" s="54">
        <v>762.35</v>
      </c>
      <c r="L150" s="47"/>
      <c r="M150" s="47"/>
    </row>
    <row r="151" spans="1:13" ht="36" x14ac:dyDescent="0.2">
      <c r="A151" s="55">
        <v>77</v>
      </c>
      <c r="B151" s="44" t="s">
        <v>68</v>
      </c>
      <c r="C151" s="52" t="s">
        <v>274</v>
      </c>
      <c r="D151" s="53">
        <v>20</v>
      </c>
      <c r="E151" s="50">
        <v>23.7</v>
      </c>
      <c r="F151" s="47"/>
      <c r="G151" s="50">
        <v>23.7</v>
      </c>
      <c r="H151" s="54">
        <v>474</v>
      </c>
      <c r="I151" s="47"/>
      <c r="J151" s="47"/>
      <c r="K151" s="54">
        <v>474</v>
      </c>
      <c r="L151" s="47"/>
      <c r="M151" s="47"/>
    </row>
    <row r="152" spans="1:13" ht="165" x14ac:dyDescent="0.2">
      <c r="A152" s="43">
        <v>78</v>
      </c>
      <c r="B152" s="44" t="s">
        <v>207</v>
      </c>
      <c r="C152" s="45" t="s">
        <v>295</v>
      </c>
      <c r="D152" s="49" t="s">
        <v>296</v>
      </c>
      <c r="E152" s="47" t="s">
        <v>210</v>
      </c>
      <c r="F152" s="47" t="s">
        <v>211</v>
      </c>
      <c r="G152" s="47">
        <v>2431.39</v>
      </c>
      <c r="H152" s="48">
        <v>3714.3</v>
      </c>
      <c r="I152" s="48">
        <v>500.29</v>
      </c>
      <c r="J152" s="47" t="s">
        <v>297</v>
      </c>
      <c r="K152" s="48">
        <v>3209.44</v>
      </c>
      <c r="L152" s="48">
        <v>20.16</v>
      </c>
      <c r="M152" s="48">
        <v>26.61</v>
      </c>
    </row>
    <row r="153" spans="1:13" ht="19.149999999999999" customHeight="1" x14ac:dyDescent="0.2">
      <c r="A153" s="79" t="s">
        <v>298</v>
      </c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</row>
    <row r="154" spans="1:13" ht="141" x14ac:dyDescent="0.2">
      <c r="A154" s="43">
        <v>79</v>
      </c>
      <c r="B154" s="44" t="s">
        <v>246</v>
      </c>
      <c r="C154" s="45" t="s">
        <v>299</v>
      </c>
      <c r="D154" s="49" t="s">
        <v>300</v>
      </c>
      <c r="E154" s="47" t="s">
        <v>278</v>
      </c>
      <c r="F154" s="47" t="s">
        <v>279</v>
      </c>
      <c r="G154" s="47">
        <v>632.91</v>
      </c>
      <c r="H154" s="48">
        <v>430.19</v>
      </c>
      <c r="I154" s="48">
        <v>288.66000000000003</v>
      </c>
      <c r="J154" s="47" t="s">
        <v>301</v>
      </c>
      <c r="K154" s="48">
        <v>94.94</v>
      </c>
      <c r="L154" s="48">
        <v>102.36</v>
      </c>
      <c r="M154" s="48">
        <v>15.35</v>
      </c>
    </row>
    <row r="155" spans="1:13" ht="24" x14ac:dyDescent="0.2">
      <c r="A155" s="55">
        <v>80</v>
      </c>
      <c r="B155" s="44" t="s">
        <v>68</v>
      </c>
      <c r="C155" s="52" t="s">
        <v>302</v>
      </c>
      <c r="D155" s="53">
        <v>15</v>
      </c>
      <c r="E155" s="50">
        <v>457.63</v>
      </c>
      <c r="F155" s="47"/>
      <c r="G155" s="50">
        <v>457.63</v>
      </c>
      <c r="H155" s="54">
        <v>6864.45</v>
      </c>
      <c r="I155" s="47"/>
      <c r="J155" s="47"/>
      <c r="K155" s="54">
        <v>6864.45</v>
      </c>
      <c r="L155" s="47"/>
      <c r="M155" s="47"/>
    </row>
    <row r="156" spans="1:13" ht="36" x14ac:dyDescent="0.2">
      <c r="A156" s="55">
        <v>81</v>
      </c>
      <c r="B156" s="44" t="s">
        <v>68</v>
      </c>
      <c r="C156" s="52" t="s">
        <v>303</v>
      </c>
      <c r="D156" s="53">
        <v>15</v>
      </c>
      <c r="E156" s="50">
        <v>23.49</v>
      </c>
      <c r="F156" s="47"/>
      <c r="G156" s="50">
        <v>23.49</v>
      </c>
      <c r="H156" s="54">
        <v>352.35</v>
      </c>
      <c r="I156" s="47"/>
      <c r="J156" s="47"/>
      <c r="K156" s="54">
        <v>352.35</v>
      </c>
      <c r="L156" s="47"/>
      <c r="M156" s="47"/>
    </row>
    <row r="157" spans="1:13" ht="24" x14ac:dyDescent="0.2">
      <c r="A157" s="55">
        <v>82</v>
      </c>
      <c r="B157" s="44" t="s">
        <v>68</v>
      </c>
      <c r="C157" s="52" t="s">
        <v>304</v>
      </c>
      <c r="D157" s="53">
        <v>16</v>
      </c>
      <c r="E157" s="50">
        <v>199.32</v>
      </c>
      <c r="F157" s="47"/>
      <c r="G157" s="50">
        <v>199.32</v>
      </c>
      <c r="H157" s="54">
        <v>3189.12</v>
      </c>
      <c r="I157" s="47"/>
      <c r="J157" s="47"/>
      <c r="K157" s="54">
        <v>3189.12</v>
      </c>
      <c r="L157" s="47"/>
      <c r="M157" s="47"/>
    </row>
    <row r="158" spans="1:13" ht="177" x14ac:dyDescent="0.2">
      <c r="A158" s="43">
        <v>83</v>
      </c>
      <c r="B158" s="44" t="s">
        <v>137</v>
      </c>
      <c r="C158" s="45" t="s">
        <v>305</v>
      </c>
      <c r="D158" s="49" t="s">
        <v>300</v>
      </c>
      <c r="E158" s="47" t="s">
        <v>140</v>
      </c>
      <c r="F158" s="47" t="s">
        <v>141</v>
      </c>
      <c r="G158" s="47">
        <v>1489.01</v>
      </c>
      <c r="H158" s="48">
        <v>430.72</v>
      </c>
      <c r="I158" s="48">
        <v>76.38</v>
      </c>
      <c r="J158" s="47" t="s">
        <v>306</v>
      </c>
      <c r="K158" s="48">
        <v>223.35</v>
      </c>
      <c r="L158" s="48">
        <v>28.56</v>
      </c>
      <c r="M158" s="48">
        <v>4.28</v>
      </c>
    </row>
    <row r="159" spans="1:13" ht="36" x14ac:dyDescent="0.2">
      <c r="A159" s="55">
        <v>84</v>
      </c>
      <c r="B159" s="44" t="s">
        <v>68</v>
      </c>
      <c r="C159" s="52" t="s">
        <v>143</v>
      </c>
      <c r="D159" s="56" t="s">
        <v>307</v>
      </c>
      <c r="E159" s="50">
        <v>11.66</v>
      </c>
      <c r="F159" s="47"/>
      <c r="G159" s="50">
        <v>11.66</v>
      </c>
      <c r="H159" s="54">
        <v>178.4</v>
      </c>
      <c r="I159" s="47"/>
      <c r="J159" s="47"/>
      <c r="K159" s="54">
        <v>178.4</v>
      </c>
      <c r="L159" s="47"/>
      <c r="M159" s="47"/>
    </row>
    <row r="160" spans="1:13" ht="189" x14ac:dyDescent="0.2">
      <c r="A160" s="43">
        <v>85</v>
      </c>
      <c r="B160" s="44" t="s">
        <v>263</v>
      </c>
      <c r="C160" s="45" t="s">
        <v>308</v>
      </c>
      <c r="D160" s="49" t="s">
        <v>300</v>
      </c>
      <c r="E160" s="47" t="s">
        <v>292</v>
      </c>
      <c r="F160" s="47" t="s">
        <v>293</v>
      </c>
      <c r="G160" s="47">
        <v>502.98</v>
      </c>
      <c r="H160" s="48">
        <v>98.11</v>
      </c>
      <c r="I160" s="48">
        <v>21.63</v>
      </c>
      <c r="J160" s="47" t="s">
        <v>309</v>
      </c>
      <c r="K160" s="48">
        <v>75.44</v>
      </c>
      <c r="L160" s="48">
        <v>8.0879999999999992</v>
      </c>
      <c r="M160" s="48">
        <v>1.21</v>
      </c>
    </row>
    <row r="161" spans="1:13" ht="48" x14ac:dyDescent="0.2">
      <c r="A161" s="55">
        <v>86</v>
      </c>
      <c r="B161" s="44" t="s">
        <v>68</v>
      </c>
      <c r="C161" s="52" t="s">
        <v>268</v>
      </c>
      <c r="D161" s="56" t="s">
        <v>307</v>
      </c>
      <c r="E161" s="50">
        <v>37.369999999999997</v>
      </c>
      <c r="F161" s="47"/>
      <c r="G161" s="50">
        <v>37.369999999999997</v>
      </c>
      <c r="H161" s="54">
        <v>571.76</v>
      </c>
      <c r="I161" s="47"/>
      <c r="J161" s="47"/>
      <c r="K161" s="54">
        <v>571.76</v>
      </c>
      <c r="L161" s="47"/>
      <c r="M161" s="47"/>
    </row>
    <row r="162" spans="1:13" ht="48" x14ac:dyDescent="0.2">
      <c r="A162" s="55">
        <v>87</v>
      </c>
      <c r="B162" s="44" t="s">
        <v>68</v>
      </c>
      <c r="C162" s="52" t="s">
        <v>310</v>
      </c>
      <c r="D162" s="53">
        <v>15</v>
      </c>
      <c r="E162" s="50">
        <v>240.52</v>
      </c>
      <c r="F162" s="47"/>
      <c r="G162" s="50">
        <v>240.52</v>
      </c>
      <c r="H162" s="54">
        <v>3607.8</v>
      </c>
      <c r="I162" s="47"/>
      <c r="J162" s="47"/>
      <c r="K162" s="54">
        <v>3607.8</v>
      </c>
      <c r="L162" s="47"/>
      <c r="M162" s="47"/>
    </row>
    <row r="163" spans="1:13" ht="165" x14ac:dyDescent="0.2">
      <c r="A163" s="43">
        <v>88</v>
      </c>
      <c r="B163" s="44" t="s">
        <v>207</v>
      </c>
      <c r="C163" s="45" t="s">
        <v>311</v>
      </c>
      <c r="D163" s="49" t="s">
        <v>312</v>
      </c>
      <c r="E163" s="47" t="s">
        <v>210</v>
      </c>
      <c r="F163" s="47" t="s">
        <v>211</v>
      </c>
      <c r="G163" s="47">
        <v>2431.39</v>
      </c>
      <c r="H163" s="48">
        <v>2532.4699999999998</v>
      </c>
      <c r="I163" s="48">
        <v>341.11</v>
      </c>
      <c r="J163" s="47" t="s">
        <v>313</v>
      </c>
      <c r="K163" s="48">
        <v>2188.25</v>
      </c>
      <c r="L163" s="48">
        <v>20.16</v>
      </c>
      <c r="M163" s="48">
        <v>18.14</v>
      </c>
    </row>
    <row r="164" spans="1:13" ht="22.5" x14ac:dyDescent="0.2">
      <c r="A164" s="79" t="s">
        <v>44</v>
      </c>
      <c r="B164" s="76"/>
      <c r="C164" s="76"/>
      <c r="D164" s="76"/>
      <c r="E164" s="76"/>
      <c r="F164" s="76"/>
      <c r="G164" s="76"/>
      <c r="H164" s="47">
        <v>76050.86</v>
      </c>
      <c r="I164" s="47">
        <v>18304.43</v>
      </c>
      <c r="J164" s="47" t="s">
        <v>314</v>
      </c>
      <c r="K164" s="47">
        <v>54167.51</v>
      </c>
      <c r="L164" s="47"/>
      <c r="M164" s="47">
        <v>110.47</v>
      </c>
    </row>
    <row r="165" spans="1:13" x14ac:dyDescent="0.2">
      <c r="A165" s="79" t="s">
        <v>46</v>
      </c>
      <c r="B165" s="76"/>
      <c r="C165" s="76"/>
      <c r="D165" s="76"/>
      <c r="E165" s="76"/>
      <c r="F165" s="76"/>
      <c r="G165" s="76"/>
      <c r="H165" s="47">
        <v>16199.91</v>
      </c>
      <c r="I165" s="47"/>
      <c r="J165" s="47"/>
      <c r="K165" s="47"/>
      <c r="L165" s="47"/>
      <c r="M165" s="47"/>
    </row>
    <row r="166" spans="1:13" x14ac:dyDescent="0.2">
      <c r="A166" s="79" t="s">
        <v>47</v>
      </c>
      <c r="B166" s="76"/>
      <c r="C166" s="76"/>
      <c r="D166" s="76"/>
      <c r="E166" s="76"/>
      <c r="F166" s="76"/>
      <c r="G166" s="76"/>
      <c r="H166" s="47">
        <v>10446.1</v>
      </c>
      <c r="I166" s="47"/>
      <c r="J166" s="47"/>
      <c r="K166" s="47"/>
      <c r="L166" s="47"/>
      <c r="M166" s="47"/>
    </row>
    <row r="167" spans="1:13" x14ac:dyDescent="0.2">
      <c r="A167" s="80" t="s">
        <v>315</v>
      </c>
      <c r="B167" s="76"/>
      <c r="C167" s="76"/>
      <c r="D167" s="76"/>
      <c r="E167" s="76"/>
      <c r="F167" s="76"/>
      <c r="G167" s="76"/>
      <c r="H167" s="47"/>
      <c r="I167" s="47"/>
      <c r="J167" s="47"/>
      <c r="K167" s="47"/>
      <c r="L167" s="47"/>
      <c r="M167" s="47"/>
    </row>
    <row r="168" spans="1:13" x14ac:dyDescent="0.2">
      <c r="A168" s="79" t="s">
        <v>316</v>
      </c>
      <c r="B168" s="76"/>
      <c r="C168" s="76"/>
      <c r="D168" s="76"/>
      <c r="E168" s="76"/>
      <c r="F168" s="76"/>
      <c r="G168" s="76"/>
      <c r="H168" s="47">
        <v>60129.53</v>
      </c>
      <c r="I168" s="47"/>
      <c r="J168" s="47"/>
      <c r="K168" s="47"/>
      <c r="L168" s="47"/>
      <c r="M168" s="47">
        <v>110.47</v>
      </c>
    </row>
    <row r="169" spans="1:13" x14ac:dyDescent="0.2">
      <c r="A169" s="79" t="s">
        <v>317</v>
      </c>
      <c r="B169" s="76"/>
      <c r="C169" s="76"/>
      <c r="D169" s="76"/>
      <c r="E169" s="76"/>
      <c r="F169" s="76"/>
      <c r="G169" s="76"/>
      <c r="H169" s="47">
        <v>42567.34</v>
      </c>
      <c r="I169" s="47"/>
      <c r="J169" s="47"/>
      <c r="K169" s="47"/>
      <c r="L169" s="47"/>
      <c r="M169" s="47"/>
    </row>
    <row r="170" spans="1:13" x14ac:dyDescent="0.2">
      <c r="A170" s="79" t="s">
        <v>52</v>
      </c>
      <c r="B170" s="76"/>
      <c r="C170" s="76"/>
      <c r="D170" s="76"/>
      <c r="E170" s="76"/>
      <c r="F170" s="76"/>
      <c r="G170" s="76"/>
      <c r="H170" s="47">
        <v>102696.87</v>
      </c>
      <c r="I170" s="47"/>
      <c r="J170" s="47"/>
      <c r="K170" s="47"/>
      <c r="L170" s="47"/>
      <c r="M170" s="47">
        <v>110.47</v>
      </c>
    </row>
    <row r="171" spans="1:13" x14ac:dyDescent="0.2">
      <c r="A171" s="79" t="s">
        <v>53</v>
      </c>
      <c r="B171" s="76"/>
      <c r="C171" s="76"/>
      <c r="D171" s="76"/>
      <c r="E171" s="76"/>
      <c r="F171" s="76"/>
      <c r="G171" s="76"/>
      <c r="H171" s="47"/>
      <c r="I171" s="47"/>
      <c r="J171" s="47"/>
      <c r="K171" s="47"/>
      <c r="L171" s="47"/>
      <c r="M171" s="47"/>
    </row>
    <row r="172" spans="1:13" x14ac:dyDescent="0.2">
      <c r="A172" s="79" t="s">
        <v>241</v>
      </c>
      <c r="B172" s="76"/>
      <c r="C172" s="76"/>
      <c r="D172" s="76"/>
      <c r="E172" s="76"/>
      <c r="F172" s="76"/>
      <c r="G172" s="76"/>
      <c r="H172" s="47">
        <v>54167.51</v>
      </c>
      <c r="I172" s="47"/>
      <c r="J172" s="47"/>
      <c r="K172" s="47"/>
      <c r="L172" s="47"/>
      <c r="M172" s="47"/>
    </row>
    <row r="173" spans="1:13" x14ac:dyDescent="0.2">
      <c r="A173" s="79" t="s">
        <v>54</v>
      </c>
      <c r="B173" s="76"/>
      <c r="C173" s="76"/>
      <c r="D173" s="76"/>
      <c r="E173" s="76"/>
      <c r="F173" s="76"/>
      <c r="G173" s="76"/>
      <c r="H173" s="47">
        <v>3578.92</v>
      </c>
      <c r="I173" s="47"/>
      <c r="J173" s="47"/>
      <c r="K173" s="47"/>
      <c r="L173" s="47"/>
      <c r="M173" s="47"/>
    </row>
    <row r="174" spans="1:13" x14ac:dyDescent="0.2">
      <c r="A174" s="79" t="s">
        <v>55</v>
      </c>
      <c r="B174" s="76"/>
      <c r="C174" s="76"/>
      <c r="D174" s="76"/>
      <c r="E174" s="76"/>
      <c r="F174" s="76"/>
      <c r="G174" s="76"/>
      <c r="H174" s="47">
        <v>20114.14</v>
      </c>
      <c r="I174" s="47"/>
      <c r="J174" s="47"/>
      <c r="K174" s="47"/>
      <c r="L174" s="47"/>
      <c r="M174" s="47"/>
    </row>
    <row r="175" spans="1:13" x14ac:dyDescent="0.2">
      <c r="A175" s="79" t="s">
        <v>56</v>
      </c>
      <c r="B175" s="76"/>
      <c r="C175" s="76"/>
      <c r="D175" s="76"/>
      <c r="E175" s="76"/>
      <c r="F175" s="76"/>
      <c r="G175" s="76"/>
      <c r="H175" s="47">
        <v>16199.91</v>
      </c>
      <c r="I175" s="47"/>
      <c r="J175" s="47"/>
      <c r="K175" s="47"/>
      <c r="L175" s="47"/>
      <c r="M175" s="47"/>
    </row>
    <row r="176" spans="1:13" x14ac:dyDescent="0.2">
      <c r="A176" s="79" t="s">
        <v>57</v>
      </c>
      <c r="B176" s="76"/>
      <c r="C176" s="76"/>
      <c r="D176" s="76"/>
      <c r="E176" s="76"/>
      <c r="F176" s="76"/>
      <c r="G176" s="76"/>
      <c r="H176" s="47">
        <v>10446.1</v>
      </c>
      <c r="I176" s="47"/>
      <c r="J176" s="47"/>
      <c r="K176" s="47"/>
      <c r="L176" s="47"/>
      <c r="M176" s="47"/>
    </row>
    <row r="177" spans="1:13" x14ac:dyDescent="0.2">
      <c r="A177" s="80" t="s">
        <v>318</v>
      </c>
      <c r="B177" s="76"/>
      <c r="C177" s="76"/>
      <c r="D177" s="76"/>
      <c r="E177" s="76"/>
      <c r="F177" s="76"/>
      <c r="G177" s="76"/>
      <c r="H177" s="50">
        <v>102696.87</v>
      </c>
      <c r="I177" s="47"/>
      <c r="J177" s="47"/>
      <c r="K177" s="47"/>
      <c r="L177" s="47"/>
      <c r="M177" s="50">
        <v>110.47</v>
      </c>
    </row>
    <row r="178" spans="1:13" ht="19.149999999999999" customHeight="1" x14ac:dyDescent="0.2">
      <c r="A178" s="75" t="s">
        <v>319</v>
      </c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</row>
    <row r="179" spans="1:13" ht="19.149999999999999" customHeight="1" x14ac:dyDescent="0.2">
      <c r="A179" s="79" t="s">
        <v>320</v>
      </c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</row>
    <row r="180" spans="1:13" ht="184.5" x14ac:dyDescent="0.2">
      <c r="A180" s="43">
        <v>89</v>
      </c>
      <c r="B180" s="44" t="s">
        <v>321</v>
      </c>
      <c r="C180" s="45" t="s">
        <v>322</v>
      </c>
      <c r="D180" s="49" t="s">
        <v>323</v>
      </c>
      <c r="E180" s="47" t="s">
        <v>324</v>
      </c>
      <c r="F180" s="47"/>
      <c r="G180" s="47"/>
      <c r="H180" s="48">
        <v>84.87</v>
      </c>
      <c r="I180" s="48">
        <v>84.87</v>
      </c>
      <c r="J180" s="47"/>
      <c r="K180" s="47"/>
      <c r="L180" s="48">
        <v>177.1</v>
      </c>
      <c r="M180" s="48">
        <v>5.74</v>
      </c>
    </row>
    <row r="181" spans="1:13" ht="162.75" x14ac:dyDescent="0.2">
      <c r="A181" s="43">
        <v>90</v>
      </c>
      <c r="B181" s="44" t="s">
        <v>325</v>
      </c>
      <c r="C181" s="45" t="s">
        <v>326</v>
      </c>
      <c r="D181" s="49" t="s">
        <v>38</v>
      </c>
      <c r="E181" s="47" t="s">
        <v>327</v>
      </c>
      <c r="F181" s="47" t="s">
        <v>328</v>
      </c>
      <c r="G181" s="47">
        <v>843.76</v>
      </c>
      <c r="H181" s="48">
        <v>231.65</v>
      </c>
      <c r="I181" s="48">
        <v>61.27</v>
      </c>
      <c r="J181" s="47" t="s">
        <v>329</v>
      </c>
      <c r="K181" s="48">
        <v>151.87</v>
      </c>
      <c r="L181" s="48">
        <v>19.09</v>
      </c>
      <c r="M181" s="48">
        <v>3.44</v>
      </c>
    </row>
    <row r="182" spans="1:13" ht="172.5" x14ac:dyDescent="0.2">
      <c r="A182" s="43">
        <v>91</v>
      </c>
      <c r="B182" s="44" t="s">
        <v>330</v>
      </c>
      <c r="C182" s="45" t="s">
        <v>331</v>
      </c>
      <c r="D182" s="49" t="s">
        <v>323</v>
      </c>
      <c r="E182" s="47" t="s">
        <v>332</v>
      </c>
      <c r="F182" s="47"/>
      <c r="G182" s="47"/>
      <c r="H182" s="48">
        <v>46.89</v>
      </c>
      <c r="I182" s="48">
        <v>46.89</v>
      </c>
      <c r="J182" s="47"/>
      <c r="K182" s="47"/>
      <c r="L182" s="48">
        <v>101.77500000000001</v>
      </c>
      <c r="M182" s="48">
        <v>3.3</v>
      </c>
    </row>
    <row r="183" spans="1:13" ht="184.5" x14ac:dyDescent="0.2">
      <c r="A183" s="43">
        <v>92</v>
      </c>
      <c r="B183" s="44" t="s">
        <v>333</v>
      </c>
      <c r="C183" s="45" t="s">
        <v>334</v>
      </c>
      <c r="D183" s="46">
        <v>8</v>
      </c>
      <c r="E183" s="47" t="s">
        <v>335</v>
      </c>
      <c r="F183" s="47"/>
      <c r="G183" s="47">
        <v>796.03</v>
      </c>
      <c r="H183" s="48">
        <v>7246.96</v>
      </c>
      <c r="I183" s="48">
        <v>878.72</v>
      </c>
      <c r="J183" s="47"/>
      <c r="K183" s="48">
        <v>6368.24</v>
      </c>
      <c r="L183" s="48">
        <v>7.6014999999999997</v>
      </c>
      <c r="M183" s="48">
        <v>60.81</v>
      </c>
    </row>
    <row r="184" spans="1:13" ht="204" x14ac:dyDescent="0.2">
      <c r="A184" s="43">
        <v>93</v>
      </c>
      <c r="B184" s="44" t="s">
        <v>336</v>
      </c>
      <c r="C184" s="45" t="s">
        <v>337</v>
      </c>
      <c r="D184" s="46">
        <v>8</v>
      </c>
      <c r="E184" s="47" t="s">
        <v>338</v>
      </c>
      <c r="F184" s="47"/>
      <c r="G184" s="47"/>
      <c r="H184" s="48">
        <v>590.24</v>
      </c>
      <c r="I184" s="48">
        <v>590.24</v>
      </c>
      <c r="J184" s="47"/>
      <c r="K184" s="47"/>
      <c r="L184" s="48">
        <v>5.1059999999999999</v>
      </c>
      <c r="M184" s="48">
        <v>40.85</v>
      </c>
    </row>
    <row r="185" spans="1:13" ht="162.75" x14ac:dyDescent="0.2">
      <c r="A185" s="43">
        <v>94</v>
      </c>
      <c r="B185" s="44" t="s">
        <v>339</v>
      </c>
      <c r="C185" s="45" t="s">
        <v>340</v>
      </c>
      <c r="D185" s="49" t="s">
        <v>341</v>
      </c>
      <c r="E185" s="47" t="s">
        <v>342</v>
      </c>
      <c r="F185" s="47" t="s">
        <v>343</v>
      </c>
      <c r="G185" s="47">
        <v>1032.1199999999999</v>
      </c>
      <c r="H185" s="48">
        <v>1112.18</v>
      </c>
      <c r="I185" s="48">
        <v>193.56</v>
      </c>
      <c r="J185" s="47" t="s">
        <v>344</v>
      </c>
      <c r="K185" s="48">
        <v>825.69</v>
      </c>
      <c r="L185" s="48">
        <v>13.57</v>
      </c>
      <c r="M185" s="48">
        <v>10.86</v>
      </c>
    </row>
    <row r="186" spans="1:13" ht="174.75" x14ac:dyDescent="0.2">
      <c r="A186" s="43">
        <v>95</v>
      </c>
      <c r="B186" s="44" t="s">
        <v>345</v>
      </c>
      <c r="C186" s="45" t="s">
        <v>346</v>
      </c>
      <c r="D186" s="49" t="s">
        <v>216</v>
      </c>
      <c r="E186" s="47" t="s">
        <v>347</v>
      </c>
      <c r="F186" s="47" t="s">
        <v>348</v>
      </c>
      <c r="G186" s="47">
        <v>1272.23</v>
      </c>
      <c r="H186" s="48">
        <v>182.4</v>
      </c>
      <c r="I186" s="48">
        <v>43.68</v>
      </c>
      <c r="J186" s="47" t="s">
        <v>349</v>
      </c>
      <c r="K186" s="48">
        <v>127.22</v>
      </c>
      <c r="L186" s="48">
        <v>24.495000000000001</v>
      </c>
      <c r="M186" s="48">
        <v>2.4500000000000002</v>
      </c>
    </row>
    <row r="187" spans="1:13" ht="22.5" x14ac:dyDescent="0.2">
      <c r="A187" s="79" t="s">
        <v>42</v>
      </c>
      <c r="B187" s="76"/>
      <c r="C187" s="76"/>
      <c r="D187" s="76"/>
      <c r="E187" s="76"/>
      <c r="F187" s="76"/>
      <c r="G187" s="76"/>
      <c r="H187" s="47">
        <v>9495.19</v>
      </c>
      <c r="I187" s="47">
        <v>1899.23</v>
      </c>
      <c r="J187" s="47" t="s">
        <v>350</v>
      </c>
      <c r="K187" s="47">
        <v>7473.02</v>
      </c>
      <c r="L187" s="47"/>
      <c r="M187" s="47">
        <v>127.45</v>
      </c>
    </row>
    <row r="188" spans="1:13" ht="22.5" x14ac:dyDescent="0.2">
      <c r="A188" s="79" t="s">
        <v>44</v>
      </c>
      <c r="B188" s="76"/>
      <c r="C188" s="76"/>
      <c r="D188" s="76"/>
      <c r="E188" s="76"/>
      <c r="F188" s="76"/>
      <c r="G188" s="76"/>
      <c r="H188" s="47">
        <v>72643.94</v>
      </c>
      <c r="I188" s="47">
        <v>16922.150000000001</v>
      </c>
      <c r="J188" s="47" t="s">
        <v>351</v>
      </c>
      <c r="K188" s="47">
        <v>54959.46</v>
      </c>
      <c r="L188" s="47"/>
      <c r="M188" s="47">
        <v>127.45</v>
      </c>
    </row>
    <row r="189" spans="1:13" x14ac:dyDescent="0.2">
      <c r="A189" s="79" t="s">
        <v>46</v>
      </c>
      <c r="B189" s="76"/>
      <c r="C189" s="76"/>
      <c r="D189" s="76"/>
      <c r="E189" s="76"/>
      <c r="F189" s="76"/>
      <c r="G189" s="76"/>
      <c r="H189" s="47">
        <v>11910.64</v>
      </c>
      <c r="I189" s="47"/>
      <c r="J189" s="47"/>
      <c r="K189" s="47"/>
      <c r="L189" s="47"/>
      <c r="M189" s="47"/>
    </row>
    <row r="190" spans="1:13" x14ac:dyDescent="0.2">
      <c r="A190" s="79" t="s">
        <v>47</v>
      </c>
      <c r="B190" s="76"/>
      <c r="C190" s="76"/>
      <c r="D190" s="76"/>
      <c r="E190" s="76"/>
      <c r="F190" s="76"/>
      <c r="G190" s="76"/>
      <c r="H190" s="47">
        <v>6559.04</v>
      </c>
      <c r="I190" s="47"/>
      <c r="J190" s="47"/>
      <c r="K190" s="47"/>
      <c r="L190" s="47"/>
      <c r="M190" s="47"/>
    </row>
    <row r="191" spans="1:13" ht="15" customHeight="1" x14ac:dyDescent="0.2">
      <c r="A191" s="80" t="s">
        <v>352</v>
      </c>
      <c r="B191" s="76"/>
      <c r="C191" s="76"/>
      <c r="D191" s="76"/>
      <c r="E191" s="76"/>
      <c r="F191" s="76"/>
      <c r="G191" s="76"/>
      <c r="H191" s="47"/>
      <c r="I191" s="47"/>
      <c r="J191" s="47"/>
      <c r="K191" s="47"/>
      <c r="L191" s="47"/>
      <c r="M191" s="47"/>
    </row>
    <row r="192" spans="1:13" x14ac:dyDescent="0.2">
      <c r="A192" s="79" t="s">
        <v>238</v>
      </c>
      <c r="B192" s="76"/>
      <c r="C192" s="76"/>
      <c r="D192" s="76"/>
      <c r="E192" s="76"/>
      <c r="F192" s="76"/>
      <c r="G192" s="76"/>
      <c r="H192" s="47">
        <v>78067.11</v>
      </c>
      <c r="I192" s="47"/>
      <c r="J192" s="47"/>
      <c r="K192" s="47"/>
      <c r="L192" s="47"/>
      <c r="M192" s="47">
        <v>110.7</v>
      </c>
    </row>
    <row r="193" spans="1:13" x14ac:dyDescent="0.2">
      <c r="A193" s="79" t="s">
        <v>239</v>
      </c>
      <c r="B193" s="76"/>
      <c r="C193" s="76"/>
      <c r="D193" s="76"/>
      <c r="E193" s="76"/>
      <c r="F193" s="76"/>
      <c r="G193" s="76"/>
      <c r="H193" s="47">
        <v>13046.51</v>
      </c>
      <c r="I193" s="47"/>
      <c r="J193" s="47"/>
      <c r="K193" s="47"/>
      <c r="L193" s="47"/>
      <c r="M193" s="47">
        <v>16.75</v>
      </c>
    </row>
    <row r="194" spans="1:13" x14ac:dyDescent="0.2">
      <c r="A194" s="79" t="s">
        <v>52</v>
      </c>
      <c r="B194" s="76"/>
      <c r="C194" s="76"/>
      <c r="D194" s="76"/>
      <c r="E194" s="76"/>
      <c r="F194" s="76"/>
      <c r="G194" s="76"/>
      <c r="H194" s="47">
        <v>91113.62</v>
      </c>
      <c r="I194" s="47"/>
      <c r="J194" s="47"/>
      <c r="K194" s="47"/>
      <c r="L194" s="47"/>
      <c r="M194" s="47">
        <v>127.45</v>
      </c>
    </row>
    <row r="195" spans="1:13" x14ac:dyDescent="0.2">
      <c r="A195" s="79" t="s">
        <v>53</v>
      </c>
      <c r="B195" s="76"/>
      <c r="C195" s="76"/>
      <c r="D195" s="76"/>
      <c r="E195" s="76"/>
      <c r="F195" s="76"/>
      <c r="G195" s="76"/>
      <c r="H195" s="47"/>
      <c r="I195" s="47"/>
      <c r="J195" s="47"/>
      <c r="K195" s="47"/>
      <c r="L195" s="47"/>
      <c r="M195" s="47"/>
    </row>
    <row r="196" spans="1:13" x14ac:dyDescent="0.2">
      <c r="A196" s="79" t="s">
        <v>241</v>
      </c>
      <c r="B196" s="76"/>
      <c r="C196" s="76"/>
      <c r="D196" s="76"/>
      <c r="E196" s="76"/>
      <c r="F196" s="76"/>
      <c r="G196" s="76"/>
      <c r="H196" s="47">
        <v>54959.46</v>
      </c>
      <c r="I196" s="47"/>
      <c r="J196" s="47"/>
      <c r="K196" s="47"/>
      <c r="L196" s="47"/>
      <c r="M196" s="47"/>
    </row>
    <row r="197" spans="1:13" x14ac:dyDescent="0.2">
      <c r="A197" s="79" t="s">
        <v>54</v>
      </c>
      <c r="B197" s="76"/>
      <c r="C197" s="76"/>
      <c r="D197" s="76"/>
      <c r="E197" s="76"/>
      <c r="F197" s="76"/>
      <c r="G197" s="76"/>
      <c r="H197" s="47">
        <v>762.33</v>
      </c>
      <c r="I197" s="47"/>
      <c r="J197" s="47"/>
      <c r="K197" s="47"/>
      <c r="L197" s="47"/>
      <c r="M197" s="47"/>
    </row>
    <row r="198" spans="1:13" x14ac:dyDescent="0.2">
      <c r="A198" s="79" t="s">
        <v>55</v>
      </c>
      <c r="B198" s="76"/>
      <c r="C198" s="76"/>
      <c r="D198" s="76"/>
      <c r="E198" s="76"/>
      <c r="F198" s="76"/>
      <c r="G198" s="76"/>
      <c r="H198" s="47">
        <v>17001.98</v>
      </c>
      <c r="I198" s="47"/>
      <c r="J198" s="47"/>
      <c r="K198" s="47"/>
      <c r="L198" s="47"/>
      <c r="M198" s="47"/>
    </row>
    <row r="199" spans="1:13" x14ac:dyDescent="0.2">
      <c r="A199" s="79" t="s">
        <v>56</v>
      </c>
      <c r="B199" s="76"/>
      <c r="C199" s="76"/>
      <c r="D199" s="76"/>
      <c r="E199" s="76"/>
      <c r="F199" s="76"/>
      <c r="G199" s="76"/>
      <c r="H199" s="47">
        <v>11910.64</v>
      </c>
      <c r="I199" s="47"/>
      <c r="J199" s="47"/>
      <c r="K199" s="47"/>
      <c r="L199" s="47"/>
      <c r="M199" s="47"/>
    </row>
    <row r="200" spans="1:13" x14ac:dyDescent="0.2">
      <c r="A200" s="79" t="s">
        <v>57</v>
      </c>
      <c r="B200" s="76"/>
      <c r="C200" s="76"/>
      <c r="D200" s="76"/>
      <c r="E200" s="76"/>
      <c r="F200" s="76"/>
      <c r="G200" s="76"/>
      <c r="H200" s="47">
        <v>6559.04</v>
      </c>
      <c r="I200" s="47"/>
      <c r="J200" s="47"/>
      <c r="K200" s="47"/>
      <c r="L200" s="47"/>
      <c r="M200" s="47"/>
    </row>
    <row r="201" spans="1:13" ht="26.1" customHeight="1" x14ac:dyDescent="0.2">
      <c r="A201" s="80" t="s">
        <v>353</v>
      </c>
      <c r="B201" s="76"/>
      <c r="C201" s="76"/>
      <c r="D201" s="76"/>
      <c r="E201" s="76"/>
      <c r="F201" s="76"/>
      <c r="G201" s="76"/>
      <c r="H201" s="50">
        <v>91113.62</v>
      </c>
      <c r="I201" s="47"/>
      <c r="J201" s="47"/>
      <c r="K201" s="47"/>
      <c r="L201" s="47"/>
      <c r="M201" s="50">
        <v>127.45</v>
      </c>
    </row>
    <row r="202" spans="1:13" ht="19.149999999999999" customHeight="1" x14ac:dyDescent="0.2">
      <c r="A202" s="75" t="s">
        <v>354</v>
      </c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</row>
    <row r="203" spans="1:13" ht="184.5" x14ac:dyDescent="0.2">
      <c r="A203" s="43">
        <v>96</v>
      </c>
      <c r="B203" s="44" t="s">
        <v>321</v>
      </c>
      <c r="C203" s="45" t="s">
        <v>355</v>
      </c>
      <c r="D203" s="49" t="s">
        <v>356</v>
      </c>
      <c r="E203" s="47" t="s">
        <v>324</v>
      </c>
      <c r="F203" s="47"/>
      <c r="G203" s="47"/>
      <c r="H203" s="48">
        <v>88.01</v>
      </c>
      <c r="I203" s="48">
        <v>88.01</v>
      </c>
      <c r="J203" s="47"/>
      <c r="K203" s="47"/>
      <c r="L203" s="48">
        <v>177.1</v>
      </c>
      <c r="M203" s="48">
        <v>5.95</v>
      </c>
    </row>
    <row r="204" spans="1:13" ht="162.75" x14ac:dyDescent="0.2">
      <c r="A204" s="43">
        <v>97</v>
      </c>
      <c r="B204" s="44" t="s">
        <v>325</v>
      </c>
      <c r="C204" s="45" t="s">
        <v>357</v>
      </c>
      <c r="D204" s="49" t="s">
        <v>358</v>
      </c>
      <c r="E204" s="47" t="s">
        <v>327</v>
      </c>
      <c r="F204" s="47" t="s">
        <v>328</v>
      </c>
      <c r="G204" s="47">
        <v>843.76</v>
      </c>
      <c r="H204" s="48">
        <v>205.92</v>
      </c>
      <c r="I204" s="48">
        <v>54.46</v>
      </c>
      <c r="J204" s="47" t="s">
        <v>359</v>
      </c>
      <c r="K204" s="48">
        <v>135.01</v>
      </c>
      <c r="L204" s="48">
        <v>19.09</v>
      </c>
      <c r="M204" s="48">
        <v>3.05</v>
      </c>
    </row>
    <row r="205" spans="1:13" ht="172.5" x14ac:dyDescent="0.2">
      <c r="A205" s="43">
        <v>98</v>
      </c>
      <c r="B205" s="44" t="s">
        <v>330</v>
      </c>
      <c r="C205" s="45" t="s">
        <v>360</v>
      </c>
      <c r="D205" s="49" t="s">
        <v>356</v>
      </c>
      <c r="E205" s="47" t="s">
        <v>332</v>
      </c>
      <c r="F205" s="47"/>
      <c r="G205" s="47"/>
      <c r="H205" s="48">
        <v>48.63</v>
      </c>
      <c r="I205" s="48">
        <v>48.63</v>
      </c>
      <c r="J205" s="47"/>
      <c r="K205" s="47"/>
      <c r="L205" s="48">
        <v>101.77500000000001</v>
      </c>
      <c r="M205" s="48">
        <v>3.42</v>
      </c>
    </row>
    <row r="206" spans="1:13" ht="184.5" x14ac:dyDescent="0.2">
      <c r="A206" s="43">
        <v>99</v>
      </c>
      <c r="B206" s="44" t="s">
        <v>333</v>
      </c>
      <c r="C206" s="45" t="s">
        <v>361</v>
      </c>
      <c r="D206" s="46">
        <v>6</v>
      </c>
      <c r="E206" s="47" t="s">
        <v>335</v>
      </c>
      <c r="F206" s="47"/>
      <c r="G206" s="47">
        <v>796.03</v>
      </c>
      <c r="H206" s="48">
        <v>5435.22</v>
      </c>
      <c r="I206" s="48">
        <v>659.04</v>
      </c>
      <c r="J206" s="47"/>
      <c r="K206" s="48">
        <v>4776.18</v>
      </c>
      <c r="L206" s="48">
        <v>7.6014999999999997</v>
      </c>
      <c r="M206" s="48">
        <v>45.61</v>
      </c>
    </row>
    <row r="207" spans="1:13" ht="204" x14ac:dyDescent="0.2">
      <c r="A207" s="43">
        <v>100</v>
      </c>
      <c r="B207" s="44" t="s">
        <v>336</v>
      </c>
      <c r="C207" s="45" t="s">
        <v>362</v>
      </c>
      <c r="D207" s="46">
        <v>6</v>
      </c>
      <c r="E207" s="47" t="s">
        <v>338</v>
      </c>
      <c r="F207" s="47"/>
      <c r="G207" s="47"/>
      <c r="H207" s="48">
        <v>442.68</v>
      </c>
      <c r="I207" s="48">
        <v>442.68</v>
      </c>
      <c r="J207" s="47"/>
      <c r="K207" s="47"/>
      <c r="L207" s="48">
        <v>5.1059999999999999</v>
      </c>
      <c r="M207" s="48">
        <v>30.64</v>
      </c>
    </row>
    <row r="208" spans="1:13" ht="162.75" x14ac:dyDescent="0.2">
      <c r="A208" s="43">
        <v>101</v>
      </c>
      <c r="B208" s="44" t="s">
        <v>339</v>
      </c>
      <c r="C208" s="45" t="s">
        <v>363</v>
      </c>
      <c r="D208" s="49" t="s">
        <v>364</v>
      </c>
      <c r="E208" s="47" t="s">
        <v>342</v>
      </c>
      <c r="F208" s="47" t="s">
        <v>343</v>
      </c>
      <c r="G208" s="47">
        <v>1032.1199999999999</v>
      </c>
      <c r="H208" s="48">
        <v>834.14</v>
      </c>
      <c r="I208" s="48">
        <v>145.16999999999999</v>
      </c>
      <c r="J208" s="47" t="s">
        <v>365</v>
      </c>
      <c r="K208" s="48">
        <v>619.27</v>
      </c>
      <c r="L208" s="48">
        <v>13.57</v>
      </c>
      <c r="M208" s="48">
        <v>8.14</v>
      </c>
    </row>
    <row r="209" spans="1:13" ht="174.75" x14ac:dyDescent="0.2">
      <c r="A209" s="43">
        <v>102</v>
      </c>
      <c r="B209" s="44" t="s">
        <v>345</v>
      </c>
      <c r="C209" s="45" t="s">
        <v>366</v>
      </c>
      <c r="D209" s="49" t="s">
        <v>105</v>
      </c>
      <c r="E209" s="47" t="s">
        <v>347</v>
      </c>
      <c r="F209" s="47" t="s">
        <v>348</v>
      </c>
      <c r="G209" s="47">
        <v>1272.23</v>
      </c>
      <c r="H209" s="48">
        <v>36.479999999999997</v>
      </c>
      <c r="I209" s="48">
        <v>8.74</v>
      </c>
      <c r="J209" s="47" t="s">
        <v>367</v>
      </c>
      <c r="K209" s="48">
        <v>25.44</v>
      </c>
      <c r="L209" s="48">
        <v>24.495000000000001</v>
      </c>
      <c r="M209" s="48">
        <v>0.49</v>
      </c>
    </row>
    <row r="210" spans="1:13" ht="213.75" x14ac:dyDescent="0.2">
      <c r="A210" s="43">
        <v>103</v>
      </c>
      <c r="B210" s="44" t="s">
        <v>368</v>
      </c>
      <c r="C210" s="45" t="s">
        <v>369</v>
      </c>
      <c r="D210" s="49" t="s">
        <v>370</v>
      </c>
      <c r="E210" s="47" t="s">
        <v>371</v>
      </c>
      <c r="F210" s="47" t="s">
        <v>372</v>
      </c>
      <c r="G210" s="47">
        <v>757.17</v>
      </c>
      <c r="H210" s="48">
        <v>3459.52</v>
      </c>
      <c r="I210" s="48">
        <v>1329.14</v>
      </c>
      <c r="J210" s="47" t="s">
        <v>373</v>
      </c>
      <c r="K210" s="48">
        <v>1953.5</v>
      </c>
      <c r="L210" s="48">
        <v>28.893799999999999</v>
      </c>
      <c r="M210" s="48">
        <v>74.55</v>
      </c>
    </row>
    <row r="211" spans="1:13" ht="201.75" x14ac:dyDescent="0.2">
      <c r="A211" s="43">
        <v>104</v>
      </c>
      <c r="B211" s="44" t="s">
        <v>375</v>
      </c>
      <c r="C211" s="45" t="s">
        <v>374</v>
      </c>
      <c r="D211" s="49" t="s">
        <v>376</v>
      </c>
      <c r="E211" s="47" t="s">
        <v>377</v>
      </c>
      <c r="F211" s="47" t="s">
        <v>378</v>
      </c>
      <c r="G211" s="47">
        <v>12486.71</v>
      </c>
      <c r="H211" s="48">
        <v>2359.52</v>
      </c>
      <c r="I211" s="48">
        <v>541.09</v>
      </c>
      <c r="J211" s="47" t="s">
        <v>379</v>
      </c>
      <c r="K211" s="48">
        <v>1417.24</v>
      </c>
      <c r="L211" s="48">
        <v>267.375</v>
      </c>
      <c r="M211" s="48">
        <v>30.35</v>
      </c>
    </row>
    <row r="212" spans="1:13" ht="24" x14ac:dyDescent="0.2">
      <c r="A212" s="55">
        <v>105</v>
      </c>
      <c r="B212" s="44" t="s">
        <v>68</v>
      </c>
      <c r="C212" s="52" t="s">
        <v>380</v>
      </c>
      <c r="D212" s="53">
        <v>30</v>
      </c>
      <c r="E212" s="50">
        <v>94.32</v>
      </c>
      <c r="F212" s="47"/>
      <c r="G212" s="50">
        <v>94.32</v>
      </c>
      <c r="H212" s="54">
        <v>2829.6</v>
      </c>
      <c r="I212" s="47"/>
      <c r="J212" s="47"/>
      <c r="K212" s="54">
        <v>2829.6</v>
      </c>
      <c r="L212" s="47"/>
      <c r="M212" s="47"/>
    </row>
    <row r="213" spans="1:13" ht="36" x14ac:dyDescent="0.2">
      <c r="A213" s="55">
        <v>106</v>
      </c>
      <c r="B213" s="44" t="s">
        <v>68</v>
      </c>
      <c r="C213" s="52" t="s">
        <v>381</v>
      </c>
      <c r="D213" s="53">
        <v>258</v>
      </c>
      <c r="E213" s="50">
        <v>232.25</v>
      </c>
      <c r="F213" s="47"/>
      <c r="G213" s="50">
        <v>232.25</v>
      </c>
      <c r="H213" s="54">
        <v>59920.5</v>
      </c>
      <c r="I213" s="47"/>
      <c r="J213" s="47"/>
      <c r="K213" s="54">
        <v>59920.5</v>
      </c>
      <c r="L213" s="47"/>
      <c r="M213" s="47"/>
    </row>
    <row r="214" spans="1:13" ht="36" x14ac:dyDescent="0.2">
      <c r="A214" s="55">
        <v>107</v>
      </c>
      <c r="B214" s="44" t="s">
        <v>68</v>
      </c>
      <c r="C214" s="52" t="s">
        <v>382</v>
      </c>
      <c r="D214" s="53">
        <v>20</v>
      </c>
      <c r="E214" s="50">
        <v>199.32</v>
      </c>
      <c r="F214" s="47"/>
      <c r="G214" s="50">
        <v>199.32</v>
      </c>
      <c r="H214" s="54">
        <v>3986.4</v>
      </c>
      <c r="I214" s="47"/>
      <c r="J214" s="47"/>
      <c r="K214" s="54">
        <v>3986.4</v>
      </c>
      <c r="L214" s="47"/>
      <c r="M214" s="47"/>
    </row>
    <row r="215" spans="1:13" ht="24" x14ac:dyDescent="0.2">
      <c r="A215" s="55">
        <v>108</v>
      </c>
      <c r="B215" s="44" t="s">
        <v>68</v>
      </c>
      <c r="C215" s="52" t="s">
        <v>383</v>
      </c>
      <c r="D215" s="53">
        <v>2</v>
      </c>
      <c r="E215" s="50">
        <v>177</v>
      </c>
      <c r="F215" s="47"/>
      <c r="G215" s="50">
        <v>177</v>
      </c>
      <c r="H215" s="54">
        <v>354</v>
      </c>
      <c r="I215" s="47"/>
      <c r="J215" s="47"/>
      <c r="K215" s="54">
        <v>354</v>
      </c>
      <c r="L215" s="47"/>
      <c r="M215" s="47"/>
    </row>
    <row r="216" spans="1:13" ht="36" x14ac:dyDescent="0.2">
      <c r="A216" s="55">
        <v>109</v>
      </c>
      <c r="B216" s="44" t="s">
        <v>68</v>
      </c>
      <c r="C216" s="52" t="s">
        <v>384</v>
      </c>
      <c r="D216" s="53">
        <v>26</v>
      </c>
      <c r="E216" s="50">
        <v>102</v>
      </c>
      <c r="F216" s="47"/>
      <c r="G216" s="50">
        <v>102</v>
      </c>
      <c r="H216" s="54">
        <v>2652</v>
      </c>
      <c r="I216" s="47"/>
      <c r="J216" s="47"/>
      <c r="K216" s="54">
        <v>2652</v>
      </c>
      <c r="L216" s="47"/>
      <c r="M216" s="47"/>
    </row>
    <row r="217" spans="1:13" ht="22.5" x14ac:dyDescent="0.2">
      <c r="A217" s="79" t="s">
        <v>44</v>
      </c>
      <c r="B217" s="76"/>
      <c r="C217" s="76"/>
      <c r="D217" s="76"/>
      <c r="E217" s="76"/>
      <c r="F217" s="76"/>
      <c r="G217" s="76"/>
      <c r="H217" s="47">
        <v>162300.31</v>
      </c>
      <c r="I217" s="47">
        <v>29554.11</v>
      </c>
      <c r="J217" s="47" t="s">
        <v>385</v>
      </c>
      <c r="K217" s="47">
        <v>128467.72</v>
      </c>
      <c r="L217" s="47"/>
      <c r="M217" s="47">
        <v>202.2</v>
      </c>
    </row>
    <row r="218" spans="1:13" x14ac:dyDescent="0.2">
      <c r="A218" s="79" t="s">
        <v>46</v>
      </c>
      <c r="B218" s="76"/>
      <c r="C218" s="76"/>
      <c r="D218" s="76"/>
      <c r="E218" s="76"/>
      <c r="F218" s="76"/>
      <c r="G218" s="76"/>
      <c r="H218" s="47">
        <v>23835.16</v>
      </c>
      <c r="I218" s="47"/>
      <c r="J218" s="47"/>
      <c r="K218" s="47"/>
      <c r="L218" s="47"/>
      <c r="M218" s="47"/>
    </row>
    <row r="219" spans="1:13" x14ac:dyDescent="0.2">
      <c r="A219" s="79" t="s">
        <v>47</v>
      </c>
      <c r="B219" s="76"/>
      <c r="C219" s="76"/>
      <c r="D219" s="76"/>
      <c r="E219" s="76"/>
      <c r="F219" s="76"/>
      <c r="G219" s="76"/>
      <c r="H219" s="47">
        <v>14489.48</v>
      </c>
      <c r="I219" s="47"/>
      <c r="J219" s="47"/>
      <c r="K219" s="47"/>
      <c r="L219" s="47"/>
      <c r="M219" s="47"/>
    </row>
    <row r="220" spans="1:13" x14ac:dyDescent="0.2">
      <c r="A220" s="80" t="s">
        <v>386</v>
      </c>
      <c r="B220" s="76"/>
      <c r="C220" s="76"/>
      <c r="D220" s="76"/>
      <c r="E220" s="76"/>
      <c r="F220" s="76"/>
      <c r="G220" s="76"/>
      <c r="H220" s="47"/>
      <c r="I220" s="47"/>
      <c r="J220" s="47"/>
      <c r="K220" s="47"/>
      <c r="L220" s="47"/>
      <c r="M220" s="47"/>
    </row>
    <row r="221" spans="1:13" x14ac:dyDescent="0.2">
      <c r="A221" s="79" t="s">
        <v>238</v>
      </c>
      <c r="B221" s="76"/>
      <c r="C221" s="76"/>
      <c r="D221" s="76"/>
      <c r="E221" s="76"/>
      <c r="F221" s="76"/>
      <c r="G221" s="76"/>
      <c r="H221" s="47">
        <v>59237.75</v>
      </c>
      <c r="I221" s="47"/>
      <c r="J221" s="47"/>
      <c r="K221" s="47"/>
      <c r="L221" s="47"/>
      <c r="M221" s="47">
        <v>85.62</v>
      </c>
    </row>
    <row r="222" spans="1:13" x14ac:dyDescent="0.2">
      <c r="A222" s="79" t="s">
        <v>239</v>
      </c>
      <c r="B222" s="76"/>
      <c r="C222" s="76"/>
      <c r="D222" s="76"/>
      <c r="E222" s="76"/>
      <c r="F222" s="76"/>
      <c r="G222" s="76"/>
      <c r="H222" s="47">
        <v>141387.20000000001</v>
      </c>
      <c r="I222" s="47"/>
      <c r="J222" s="47"/>
      <c r="K222" s="47"/>
      <c r="L222" s="47"/>
      <c r="M222" s="47">
        <v>116.58</v>
      </c>
    </row>
    <row r="223" spans="1:13" x14ac:dyDescent="0.2">
      <c r="A223" s="79" t="s">
        <v>52</v>
      </c>
      <c r="B223" s="76"/>
      <c r="C223" s="76"/>
      <c r="D223" s="76"/>
      <c r="E223" s="76"/>
      <c r="F223" s="76"/>
      <c r="G223" s="76"/>
      <c r="H223" s="47">
        <v>200624.95</v>
      </c>
      <c r="I223" s="47"/>
      <c r="J223" s="47"/>
      <c r="K223" s="47"/>
      <c r="L223" s="47"/>
      <c r="M223" s="47">
        <v>202.2</v>
      </c>
    </row>
    <row r="224" spans="1:13" x14ac:dyDescent="0.2">
      <c r="A224" s="79" t="s">
        <v>53</v>
      </c>
      <c r="B224" s="76"/>
      <c r="C224" s="76"/>
      <c r="D224" s="76"/>
      <c r="E224" s="76"/>
      <c r="F224" s="76"/>
      <c r="G224" s="76"/>
      <c r="H224" s="47"/>
      <c r="I224" s="47"/>
      <c r="J224" s="47"/>
      <c r="K224" s="47"/>
      <c r="L224" s="47"/>
      <c r="M224" s="47"/>
    </row>
    <row r="225" spans="1:13" x14ac:dyDescent="0.2">
      <c r="A225" s="79" t="s">
        <v>241</v>
      </c>
      <c r="B225" s="76"/>
      <c r="C225" s="76"/>
      <c r="D225" s="76"/>
      <c r="E225" s="76"/>
      <c r="F225" s="76"/>
      <c r="G225" s="76"/>
      <c r="H225" s="47">
        <v>128467.72</v>
      </c>
      <c r="I225" s="47"/>
      <c r="J225" s="47"/>
      <c r="K225" s="47"/>
      <c r="L225" s="47"/>
      <c r="M225" s="47"/>
    </row>
    <row r="226" spans="1:13" x14ac:dyDescent="0.2">
      <c r="A226" s="79" t="s">
        <v>54</v>
      </c>
      <c r="B226" s="76"/>
      <c r="C226" s="76"/>
      <c r="D226" s="76"/>
      <c r="E226" s="76"/>
      <c r="F226" s="76"/>
      <c r="G226" s="76"/>
      <c r="H226" s="47">
        <v>4278.4799999999996</v>
      </c>
      <c r="I226" s="47"/>
      <c r="J226" s="47"/>
      <c r="K226" s="47"/>
      <c r="L226" s="47"/>
      <c r="M226" s="47"/>
    </row>
    <row r="227" spans="1:13" x14ac:dyDescent="0.2">
      <c r="A227" s="79" t="s">
        <v>55</v>
      </c>
      <c r="B227" s="76"/>
      <c r="C227" s="76"/>
      <c r="D227" s="76"/>
      <c r="E227" s="76"/>
      <c r="F227" s="76"/>
      <c r="G227" s="76"/>
      <c r="H227" s="47">
        <v>31259.4</v>
      </c>
      <c r="I227" s="47"/>
      <c r="J227" s="47"/>
      <c r="K227" s="47"/>
      <c r="L227" s="47"/>
      <c r="M227" s="47"/>
    </row>
    <row r="228" spans="1:13" x14ac:dyDescent="0.2">
      <c r="A228" s="79" t="s">
        <v>56</v>
      </c>
      <c r="B228" s="76"/>
      <c r="C228" s="76"/>
      <c r="D228" s="76"/>
      <c r="E228" s="76"/>
      <c r="F228" s="76"/>
      <c r="G228" s="76"/>
      <c r="H228" s="47">
        <v>23835.16</v>
      </c>
      <c r="I228" s="47"/>
      <c r="J228" s="47"/>
      <c r="K228" s="47"/>
      <c r="L228" s="47"/>
      <c r="M228" s="47"/>
    </row>
    <row r="229" spans="1:13" x14ac:dyDescent="0.2">
      <c r="A229" s="79" t="s">
        <v>57</v>
      </c>
      <c r="B229" s="76"/>
      <c r="C229" s="76"/>
      <c r="D229" s="76"/>
      <c r="E229" s="76"/>
      <c r="F229" s="76"/>
      <c r="G229" s="76"/>
      <c r="H229" s="47">
        <v>14489.48</v>
      </c>
      <c r="I229" s="47"/>
      <c r="J229" s="47"/>
      <c r="K229" s="47"/>
      <c r="L229" s="47"/>
      <c r="M229" s="47"/>
    </row>
    <row r="230" spans="1:13" x14ac:dyDescent="0.2">
      <c r="A230" s="80" t="s">
        <v>387</v>
      </c>
      <c r="B230" s="76"/>
      <c r="C230" s="76"/>
      <c r="D230" s="76"/>
      <c r="E230" s="76"/>
      <c r="F230" s="76"/>
      <c r="G230" s="76"/>
      <c r="H230" s="50">
        <v>200624.95</v>
      </c>
      <c r="I230" s="47"/>
      <c r="J230" s="47"/>
      <c r="K230" s="47"/>
      <c r="L230" s="47"/>
      <c r="M230" s="50">
        <v>202.2</v>
      </c>
    </row>
    <row r="231" spans="1:13" ht="19.149999999999999" customHeight="1" x14ac:dyDescent="0.2">
      <c r="A231" s="75" t="s">
        <v>388</v>
      </c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</row>
    <row r="232" spans="1:13" ht="147.75" x14ac:dyDescent="0.2">
      <c r="A232" s="43">
        <v>110</v>
      </c>
      <c r="B232" s="44" t="s">
        <v>389</v>
      </c>
      <c r="C232" s="45" t="s">
        <v>390</v>
      </c>
      <c r="D232" s="49" t="s">
        <v>358</v>
      </c>
      <c r="E232" s="47" t="s">
        <v>391</v>
      </c>
      <c r="F232" s="47"/>
      <c r="G232" s="47">
        <v>829.5</v>
      </c>
      <c r="H232" s="48">
        <v>238.74</v>
      </c>
      <c r="I232" s="48">
        <v>106.02</v>
      </c>
      <c r="J232" s="47"/>
      <c r="K232" s="48">
        <v>132.72</v>
      </c>
      <c r="L232" s="48">
        <v>44</v>
      </c>
      <c r="M232" s="48">
        <v>7.04</v>
      </c>
    </row>
    <row r="233" spans="1:13" ht="147.75" x14ac:dyDescent="0.2">
      <c r="A233" s="43">
        <v>111</v>
      </c>
      <c r="B233" s="44" t="s">
        <v>392</v>
      </c>
      <c r="C233" s="45" t="s">
        <v>393</v>
      </c>
      <c r="D233" s="49" t="s">
        <v>358</v>
      </c>
      <c r="E233" s="47" t="s">
        <v>394</v>
      </c>
      <c r="F233" s="47"/>
      <c r="G233" s="47">
        <v>276.5</v>
      </c>
      <c r="H233" s="48">
        <v>58.74</v>
      </c>
      <c r="I233" s="48">
        <v>14.5</v>
      </c>
      <c r="J233" s="47"/>
      <c r="K233" s="48">
        <v>44.24</v>
      </c>
      <c r="L233" s="48">
        <v>6.0170000000000003</v>
      </c>
      <c r="M233" s="48">
        <v>0.96</v>
      </c>
    </row>
    <row r="234" spans="1:13" ht="123.75" x14ac:dyDescent="0.2">
      <c r="A234" s="43">
        <v>112</v>
      </c>
      <c r="B234" s="44" t="s">
        <v>395</v>
      </c>
      <c r="C234" s="45" t="s">
        <v>396</v>
      </c>
      <c r="D234" s="49" t="s">
        <v>358</v>
      </c>
      <c r="E234" s="47" t="s">
        <v>397</v>
      </c>
      <c r="F234" s="47" t="s">
        <v>398</v>
      </c>
      <c r="G234" s="47">
        <v>282.24</v>
      </c>
      <c r="H234" s="48">
        <v>124.62</v>
      </c>
      <c r="I234" s="48">
        <v>16.899999999999999</v>
      </c>
      <c r="J234" s="47" t="s">
        <v>399</v>
      </c>
      <c r="K234" s="48">
        <v>45.15</v>
      </c>
      <c r="L234" s="48">
        <v>6.5890000000000004</v>
      </c>
      <c r="M234" s="48">
        <v>1.05</v>
      </c>
    </row>
    <row r="235" spans="1:13" ht="22.5" x14ac:dyDescent="0.2">
      <c r="A235" s="79" t="s">
        <v>42</v>
      </c>
      <c r="B235" s="76"/>
      <c r="C235" s="76"/>
      <c r="D235" s="76"/>
      <c r="E235" s="76"/>
      <c r="F235" s="76"/>
      <c r="G235" s="76"/>
      <c r="H235" s="47">
        <v>422.1</v>
      </c>
      <c r="I235" s="47">
        <v>137.41999999999999</v>
      </c>
      <c r="J235" s="47" t="s">
        <v>399</v>
      </c>
      <c r="K235" s="47">
        <v>222.11</v>
      </c>
      <c r="L235" s="47"/>
      <c r="M235" s="47">
        <v>9.0500000000000007</v>
      </c>
    </row>
    <row r="236" spans="1:13" ht="22.5" x14ac:dyDescent="0.2">
      <c r="A236" s="79" t="s">
        <v>44</v>
      </c>
      <c r="B236" s="76"/>
      <c r="C236" s="76"/>
      <c r="D236" s="76"/>
      <c r="E236" s="76"/>
      <c r="F236" s="76"/>
      <c r="G236" s="76"/>
      <c r="H236" s="47">
        <v>2501.33</v>
      </c>
      <c r="I236" s="47">
        <v>1224.42</v>
      </c>
      <c r="J236" s="47" t="s">
        <v>400</v>
      </c>
      <c r="K236" s="47">
        <v>922.14</v>
      </c>
      <c r="L236" s="47"/>
      <c r="M236" s="47">
        <v>9.0500000000000007</v>
      </c>
    </row>
    <row r="237" spans="1:13" x14ac:dyDescent="0.2">
      <c r="A237" s="79" t="s">
        <v>46</v>
      </c>
      <c r="B237" s="76"/>
      <c r="C237" s="76"/>
      <c r="D237" s="76"/>
      <c r="E237" s="76"/>
      <c r="F237" s="76"/>
      <c r="G237" s="76"/>
      <c r="H237" s="47">
        <v>1160.28</v>
      </c>
      <c r="I237" s="47"/>
      <c r="J237" s="47"/>
      <c r="K237" s="47"/>
      <c r="L237" s="47"/>
      <c r="M237" s="47"/>
    </row>
    <row r="238" spans="1:13" x14ac:dyDescent="0.2">
      <c r="A238" s="79" t="s">
        <v>47</v>
      </c>
      <c r="B238" s="76"/>
      <c r="C238" s="76"/>
      <c r="D238" s="76"/>
      <c r="E238" s="76"/>
      <c r="F238" s="76"/>
      <c r="G238" s="76"/>
      <c r="H238" s="47">
        <v>807.15</v>
      </c>
      <c r="I238" s="47"/>
      <c r="J238" s="47"/>
      <c r="K238" s="47"/>
      <c r="L238" s="47"/>
      <c r="M238" s="47"/>
    </row>
    <row r="239" spans="1:13" x14ac:dyDescent="0.2">
      <c r="A239" s="80" t="s">
        <v>401</v>
      </c>
      <c r="B239" s="76"/>
      <c r="C239" s="76"/>
      <c r="D239" s="76"/>
      <c r="E239" s="76"/>
      <c r="F239" s="76"/>
      <c r="G239" s="76"/>
      <c r="H239" s="47"/>
      <c r="I239" s="47"/>
      <c r="J239" s="47"/>
      <c r="K239" s="47"/>
      <c r="L239" s="47"/>
      <c r="M239" s="47"/>
    </row>
    <row r="240" spans="1:13" ht="26.1" customHeight="1" x14ac:dyDescent="0.2">
      <c r="A240" s="79" t="s">
        <v>402</v>
      </c>
      <c r="B240" s="76"/>
      <c r="C240" s="76"/>
      <c r="D240" s="76"/>
      <c r="E240" s="76"/>
      <c r="F240" s="76"/>
      <c r="G240" s="76"/>
      <c r="H240" s="47">
        <v>4468.76</v>
      </c>
      <c r="I240" s="47"/>
      <c r="J240" s="47"/>
      <c r="K240" s="47"/>
      <c r="L240" s="47"/>
      <c r="M240" s="47">
        <v>9.0500000000000007</v>
      </c>
    </row>
    <row r="241" spans="1:13" x14ac:dyDescent="0.2">
      <c r="A241" s="79" t="s">
        <v>52</v>
      </c>
      <c r="B241" s="76"/>
      <c r="C241" s="76"/>
      <c r="D241" s="76"/>
      <c r="E241" s="76"/>
      <c r="F241" s="76"/>
      <c r="G241" s="76"/>
      <c r="H241" s="47">
        <v>4468.76</v>
      </c>
      <c r="I241" s="47"/>
      <c r="J241" s="47"/>
      <c r="K241" s="47"/>
      <c r="L241" s="47"/>
      <c r="M241" s="47">
        <v>9.0500000000000007</v>
      </c>
    </row>
    <row r="242" spans="1:13" x14ac:dyDescent="0.2">
      <c r="A242" s="79" t="s">
        <v>53</v>
      </c>
      <c r="B242" s="76"/>
      <c r="C242" s="76"/>
      <c r="D242" s="76"/>
      <c r="E242" s="76"/>
      <c r="F242" s="76"/>
      <c r="G242" s="76"/>
      <c r="H242" s="47"/>
      <c r="I242" s="47"/>
      <c r="J242" s="47"/>
      <c r="K242" s="47"/>
      <c r="L242" s="47"/>
      <c r="M242" s="47"/>
    </row>
    <row r="243" spans="1:13" x14ac:dyDescent="0.2">
      <c r="A243" s="79" t="s">
        <v>241</v>
      </c>
      <c r="B243" s="76"/>
      <c r="C243" s="76"/>
      <c r="D243" s="76"/>
      <c r="E243" s="76"/>
      <c r="F243" s="76"/>
      <c r="G243" s="76"/>
      <c r="H243" s="47">
        <v>922.14</v>
      </c>
      <c r="I243" s="47"/>
      <c r="J243" s="47"/>
      <c r="K243" s="47"/>
      <c r="L243" s="47"/>
      <c r="M243" s="47"/>
    </row>
    <row r="244" spans="1:13" x14ac:dyDescent="0.2">
      <c r="A244" s="79" t="s">
        <v>54</v>
      </c>
      <c r="B244" s="76"/>
      <c r="C244" s="76"/>
      <c r="D244" s="76"/>
      <c r="E244" s="76"/>
      <c r="F244" s="76"/>
      <c r="G244" s="76"/>
      <c r="H244" s="47">
        <v>354.77</v>
      </c>
      <c r="I244" s="47"/>
      <c r="J244" s="47"/>
      <c r="K244" s="47"/>
      <c r="L244" s="47"/>
      <c r="M244" s="47"/>
    </row>
    <row r="245" spans="1:13" x14ac:dyDescent="0.2">
      <c r="A245" s="79" t="s">
        <v>55</v>
      </c>
      <c r="B245" s="76"/>
      <c r="C245" s="76"/>
      <c r="D245" s="76"/>
      <c r="E245" s="76"/>
      <c r="F245" s="76"/>
      <c r="G245" s="76"/>
      <c r="H245" s="47">
        <v>1318.87</v>
      </c>
      <c r="I245" s="47"/>
      <c r="J245" s="47"/>
      <c r="K245" s="47"/>
      <c r="L245" s="47"/>
      <c r="M245" s="47"/>
    </row>
    <row r="246" spans="1:13" x14ac:dyDescent="0.2">
      <c r="A246" s="79" t="s">
        <v>56</v>
      </c>
      <c r="B246" s="76"/>
      <c r="C246" s="76"/>
      <c r="D246" s="76"/>
      <c r="E246" s="76"/>
      <c r="F246" s="76"/>
      <c r="G246" s="76"/>
      <c r="H246" s="47">
        <v>1160.28</v>
      </c>
      <c r="I246" s="47"/>
      <c r="J246" s="47"/>
      <c r="K246" s="47"/>
      <c r="L246" s="47"/>
      <c r="M246" s="47"/>
    </row>
    <row r="247" spans="1:13" x14ac:dyDescent="0.2">
      <c r="A247" s="79" t="s">
        <v>57</v>
      </c>
      <c r="B247" s="76"/>
      <c r="C247" s="76"/>
      <c r="D247" s="76"/>
      <c r="E247" s="76"/>
      <c r="F247" s="76"/>
      <c r="G247" s="76"/>
      <c r="H247" s="47">
        <v>807.15</v>
      </c>
      <c r="I247" s="47"/>
      <c r="J247" s="47"/>
      <c r="K247" s="47"/>
      <c r="L247" s="47"/>
      <c r="M247" s="47"/>
    </row>
    <row r="248" spans="1:13" x14ac:dyDescent="0.2">
      <c r="A248" s="80" t="s">
        <v>403</v>
      </c>
      <c r="B248" s="76"/>
      <c r="C248" s="76"/>
      <c r="D248" s="76"/>
      <c r="E248" s="76"/>
      <c r="F248" s="76"/>
      <c r="G248" s="76"/>
      <c r="H248" s="50">
        <v>4468.76</v>
      </c>
      <c r="I248" s="47"/>
      <c r="J248" s="47"/>
      <c r="K248" s="47"/>
      <c r="L248" s="47"/>
      <c r="M248" s="50">
        <v>9.0500000000000007</v>
      </c>
    </row>
    <row r="249" spans="1:13" ht="19.149999999999999" customHeight="1" x14ac:dyDescent="0.2">
      <c r="A249" s="75" t="s">
        <v>404</v>
      </c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</row>
    <row r="250" spans="1:13" ht="147" x14ac:dyDescent="0.2">
      <c r="A250" s="43">
        <v>113</v>
      </c>
      <c r="B250" s="44" t="s">
        <v>405</v>
      </c>
      <c r="C250" s="45" t="s">
        <v>406</v>
      </c>
      <c r="D250" s="46">
        <v>329</v>
      </c>
      <c r="E250" s="47" t="s">
        <v>407</v>
      </c>
      <c r="F250" s="47"/>
      <c r="G250" s="47"/>
      <c r="H250" s="48">
        <v>3194.59</v>
      </c>
      <c r="I250" s="48">
        <v>3194.59</v>
      </c>
      <c r="J250" s="47"/>
      <c r="K250" s="47"/>
      <c r="L250" s="48">
        <v>0.4</v>
      </c>
      <c r="M250" s="48">
        <v>131.6</v>
      </c>
    </row>
    <row r="251" spans="1:13" ht="75" x14ac:dyDescent="0.2">
      <c r="A251" s="43">
        <v>114</v>
      </c>
      <c r="B251" s="44" t="s">
        <v>408</v>
      </c>
      <c r="C251" s="45" t="s">
        <v>409</v>
      </c>
      <c r="D251" s="46">
        <v>306</v>
      </c>
      <c r="E251" s="47" t="s">
        <v>410</v>
      </c>
      <c r="F251" s="47"/>
      <c r="G251" s="47"/>
      <c r="H251" s="48">
        <v>11141.46</v>
      </c>
      <c r="I251" s="48">
        <v>11141.46</v>
      </c>
      <c r="J251" s="47"/>
      <c r="K251" s="47"/>
      <c r="L251" s="48">
        <v>1.5</v>
      </c>
      <c r="M251" s="48">
        <v>459</v>
      </c>
    </row>
    <row r="252" spans="1:13" ht="75" x14ac:dyDescent="0.2">
      <c r="A252" s="43">
        <v>115</v>
      </c>
      <c r="B252" s="44" t="s">
        <v>411</v>
      </c>
      <c r="C252" s="45" t="s">
        <v>412</v>
      </c>
      <c r="D252" s="46">
        <v>3</v>
      </c>
      <c r="E252" s="47" t="s">
        <v>410</v>
      </c>
      <c r="F252" s="47"/>
      <c r="G252" s="47"/>
      <c r="H252" s="48">
        <v>109.23</v>
      </c>
      <c r="I252" s="48">
        <v>109.23</v>
      </c>
      <c r="J252" s="47"/>
      <c r="K252" s="47"/>
      <c r="L252" s="48">
        <v>1.5</v>
      </c>
      <c r="M252" s="48">
        <v>4.5</v>
      </c>
    </row>
    <row r="253" spans="1:13" ht="87" x14ac:dyDescent="0.2">
      <c r="A253" s="43">
        <v>116</v>
      </c>
      <c r="B253" s="44" t="s">
        <v>413</v>
      </c>
      <c r="C253" s="45" t="s">
        <v>414</v>
      </c>
      <c r="D253" s="49" t="s">
        <v>248</v>
      </c>
      <c r="E253" s="47" t="s">
        <v>415</v>
      </c>
      <c r="F253" s="47"/>
      <c r="G253" s="47"/>
      <c r="H253" s="48">
        <v>11.65</v>
      </c>
      <c r="I253" s="48">
        <v>11.65</v>
      </c>
      <c r="J253" s="47"/>
      <c r="K253" s="47"/>
      <c r="L253" s="48">
        <v>16</v>
      </c>
      <c r="M253" s="48">
        <v>0.48</v>
      </c>
    </row>
    <row r="254" spans="1:13" ht="111" x14ac:dyDescent="0.2">
      <c r="A254" s="43">
        <v>117</v>
      </c>
      <c r="B254" s="44" t="s">
        <v>416</v>
      </c>
      <c r="C254" s="45" t="s">
        <v>417</v>
      </c>
      <c r="D254" s="49" t="s">
        <v>418</v>
      </c>
      <c r="E254" s="47" t="s">
        <v>419</v>
      </c>
      <c r="F254" s="47"/>
      <c r="G254" s="47"/>
      <c r="H254" s="48">
        <v>1015.17</v>
      </c>
      <c r="I254" s="48">
        <v>1015.17</v>
      </c>
      <c r="J254" s="47"/>
      <c r="K254" s="47"/>
      <c r="L254" s="48">
        <v>3</v>
      </c>
      <c r="M254" s="48">
        <v>57</v>
      </c>
    </row>
    <row r="255" spans="1:13" ht="111" x14ac:dyDescent="0.2">
      <c r="A255" s="43">
        <v>118</v>
      </c>
      <c r="B255" s="44" t="s">
        <v>420</v>
      </c>
      <c r="C255" s="45" t="s">
        <v>421</v>
      </c>
      <c r="D255" s="49" t="s">
        <v>422</v>
      </c>
      <c r="E255" s="47" t="s">
        <v>423</v>
      </c>
      <c r="F255" s="47"/>
      <c r="G255" s="47"/>
      <c r="H255" s="48">
        <v>2172.8200000000002</v>
      </c>
      <c r="I255" s="48">
        <v>2172.8200000000002</v>
      </c>
      <c r="J255" s="47"/>
      <c r="K255" s="47"/>
      <c r="L255" s="48">
        <v>2</v>
      </c>
      <c r="M255" s="48">
        <v>122</v>
      </c>
    </row>
    <row r="256" spans="1:13" ht="99" x14ac:dyDescent="0.2">
      <c r="A256" s="43">
        <v>119</v>
      </c>
      <c r="B256" s="44" t="s">
        <v>424</v>
      </c>
      <c r="C256" s="45" t="s">
        <v>425</v>
      </c>
      <c r="D256" s="46">
        <v>3</v>
      </c>
      <c r="E256" s="47" t="s">
        <v>426</v>
      </c>
      <c r="F256" s="47"/>
      <c r="G256" s="47"/>
      <c r="H256" s="48">
        <v>587.73</v>
      </c>
      <c r="I256" s="48">
        <v>587.73</v>
      </c>
      <c r="J256" s="47"/>
      <c r="K256" s="47"/>
      <c r="L256" s="48">
        <v>11</v>
      </c>
      <c r="M256" s="48">
        <v>33</v>
      </c>
    </row>
    <row r="257" spans="1:13" x14ac:dyDescent="0.2">
      <c r="A257" s="79" t="s">
        <v>42</v>
      </c>
      <c r="B257" s="76"/>
      <c r="C257" s="76"/>
      <c r="D257" s="76"/>
      <c r="E257" s="76"/>
      <c r="F257" s="76"/>
      <c r="G257" s="76"/>
      <c r="H257" s="47">
        <v>18232.650000000001</v>
      </c>
      <c r="I257" s="47">
        <v>18232.650000000001</v>
      </c>
      <c r="J257" s="47"/>
      <c r="K257" s="47"/>
      <c r="L257" s="47"/>
      <c r="M257" s="47">
        <v>807.58</v>
      </c>
    </row>
    <row r="258" spans="1:13" x14ac:dyDescent="0.2">
      <c r="A258" s="79" t="s">
        <v>44</v>
      </c>
      <c r="B258" s="76"/>
      <c r="C258" s="76"/>
      <c r="D258" s="76"/>
      <c r="E258" s="76"/>
      <c r="F258" s="76"/>
      <c r="G258" s="76"/>
      <c r="H258" s="47">
        <v>162452.91</v>
      </c>
      <c r="I258" s="47">
        <v>162452.91</v>
      </c>
      <c r="J258" s="47"/>
      <c r="K258" s="47"/>
      <c r="L258" s="47"/>
      <c r="M258" s="47">
        <v>807.58</v>
      </c>
    </row>
    <row r="259" spans="1:13" x14ac:dyDescent="0.2">
      <c r="A259" s="79" t="s">
        <v>46</v>
      </c>
      <c r="B259" s="76"/>
      <c r="C259" s="76"/>
      <c r="D259" s="76"/>
      <c r="E259" s="76"/>
      <c r="F259" s="76"/>
      <c r="G259" s="76"/>
      <c r="H259" s="47">
        <v>89755.23</v>
      </c>
      <c r="I259" s="47"/>
      <c r="J259" s="47"/>
      <c r="K259" s="47"/>
      <c r="L259" s="47"/>
      <c r="M259" s="47"/>
    </row>
    <row r="260" spans="1:13" x14ac:dyDescent="0.2">
      <c r="A260" s="79" t="s">
        <v>47</v>
      </c>
      <c r="B260" s="76"/>
      <c r="C260" s="76"/>
      <c r="D260" s="76"/>
      <c r="E260" s="76"/>
      <c r="F260" s="76"/>
      <c r="G260" s="76"/>
      <c r="H260" s="47">
        <v>51984.93</v>
      </c>
      <c r="I260" s="47"/>
      <c r="J260" s="47"/>
      <c r="K260" s="47"/>
      <c r="L260" s="47"/>
      <c r="M260" s="47"/>
    </row>
    <row r="261" spans="1:13" x14ac:dyDescent="0.2">
      <c r="A261" s="80" t="s">
        <v>427</v>
      </c>
      <c r="B261" s="76"/>
      <c r="C261" s="76"/>
      <c r="D261" s="76"/>
      <c r="E261" s="76"/>
      <c r="F261" s="76"/>
      <c r="G261" s="76"/>
      <c r="H261" s="47"/>
      <c r="I261" s="47"/>
      <c r="J261" s="47"/>
      <c r="K261" s="47"/>
      <c r="L261" s="47"/>
      <c r="M261" s="47"/>
    </row>
    <row r="262" spans="1:13" ht="26.1" customHeight="1" x14ac:dyDescent="0.2">
      <c r="A262" s="79" t="s">
        <v>428</v>
      </c>
      <c r="B262" s="76"/>
      <c r="C262" s="76"/>
      <c r="D262" s="76"/>
      <c r="E262" s="76"/>
      <c r="F262" s="76"/>
      <c r="G262" s="76"/>
      <c r="H262" s="47">
        <v>304193.07</v>
      </c>
      <c r="I262" s="47"/>
      <c r="J262" s="47"/>
      <c r="K262" s="47"/>
      <c r="L262" s="47"/>
      <c r="M262" s="47">
        <v>807.58</v>
      </c>
    </row>
    <row r="263" spans="1:13" x14ac:dyDescent="0.2">
      <c r="A263" s="79" t="s">
        <v>52</v>
      </c>
      <c r="B263" s="76"/>
      <c r="C263" s="76"/>
      <c r="D263" s="76"/>
      <c r="E263" s="76"/>
      <c r="F263" s="76"/>
      <c r="G263" s="76"/>
      <c r="H263" s="47">
        <v>304193.07</v>
      </c>
      <c r="I263" s="47"/>
      <c r="J263" s="47"/>
      <c r="K263" s="47"/>
      <c r="L263" s="47"/>
      <c r="M263" s="47">
        <v>807.58</v>
      </c>
    </row>
    <row r="264" spans="1:13" x14ac:dyDescent="0.2">
      <c r="A264" s="79" t="s">
        <v>53</v>
      </c>
      <c r="B264" s="76"/>
      <c r="C264" s="76"/>
      <c r="D264" s="76"/>
      <c r="E264" s="76"/>
      <c r="F264" s="76"/>
      <c r="G264" s="76"/>
      <c r="H264" s="47"/>
      <c r="I264" s="47"/>
      <c r="J264" s="47"/>
      <c r="K264" s="47"/>
      <c r="L264" s="47"/>
      <c r="M264" s="47"/>
    </row>
    <row r="265" spans="1:13" x14ac:dyDescent="0.2">
      <c r="A265" s="79" t="s">
        <v>55</v>
      </c>
      <c r="B265" s="76"/>
      <c r="C265" s="76"/>
      <c r="D265" s="76"/>
      <c r="E265" s="76"/>
      <c r="F265" s="76"/>
      <c r="G265" s="76"/>
      <c r="H265" s="47">
        <v>162452.91</v>
      </c>
      <c r="I265" s="47"/>
      <c r="J265" s="47"/>
      <c r="K265" s="47"/>
      <c r="L265" s="47"/>
      <c r="M265" s="47"/>
    </row>
    <row r="266" spans="1:13" x14ac:dyDescent="0.2">
      <c r="A266" s="79" t="s">
        <v>56</v>
      </c>
      <c r="B266" s="76"/>
      <c r="C266" s="76"/>
      <c r="D266" s="76"/>
      <c r="E266" s="76"/>
      <c r="F266" s="76"/>
      <c r="G266" s="76"/>
      <c r="H266" s="47">
        <v>89755.23</v>
      </c>
      <c r="I266" s="47"/>
      <c r="J266" s="47"/>
      <c r="K266" s="47"/>
      <c r="L266" s="47"/>
      <c r="M266" s="47"/>
    </row>
    <row r="267" spans="1:13" x14ac:dyDescent="0.2">
      <c r="A267" s="79" t="s">
        <v>57</v>
      </c>
      <c r="B267" s="76"/>
      <c r="C267" s="76"/>
      <c r="D267" s="76"/>
      <c r="E267" s="76"/>
      <c r="F267" s="76"/>
      <c r="G267" s="76"/>
      <c r="H267" s="47">
        <v>51984.93</v>
      </c>
      <c r="I267" s="47"/>
      <c r="J267" s="47"/>
      <c r="K267" s="47"/>
      <c r="L267" s="47"/>
      <c r="M267" s="47"/>
    </row>
    <row r="268" spans="1:13" x14ac:dyDescent="0.2">
      <c r="A268" s="80" t="s">
        <v>429</v>
      </c>
      <c r="B268" s="76"/>
      <c r="C268" s="76"/>
      <c r="D268" s="76"/>
      <c r="E268" s="76"/>
      <c r="F268" s="76"/>
      <c r="G268" s="76"/>
      <c r="H268" s="50">
        <v>304193.07</v>
      </c>
      <c r="I268" s="47"/>
      <c r="J268" s="47"/>
      <c r="K268" s="47"/>
      <c r="L268" s="47"/>
      <c r="M268" s="50">
        <v>807.58</v>
      </c>
    </row>
    <row r="269" spans="1:13" x14ac:dyDescent="0.2">
      <c r="A269" s="85" t="s">
        <v>430</v>
      </c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</row>
    <row r="270" spans="1:13" ht="22.5" x14ac:dyDescent="0.2">
      <c r="A270" s="79" t="s">
        <v>431</v>
      </c>
      <c r="B270" s="76"/>
      <c r="C270" s="76"/>
      <c r="D270" s="76"/>
      <c r="E270" s="76"/>
      <c r="F270" s="76"/>
      <c r="G270" s="76"/>
      <c r="H270" s="47">
        <v>1124472.8899999999</v>
      </c>
      <c r="I270" s="47">
        <v>355417.5</v>
      </c>
      <c r="J270" s="47" t="s">
        <v>432</v>
      </c>
      <c r="K270" s="47">
        <v>561116.18000000005</v>
      </c>
      <c r="L270" s="47"/>
      <c r="M270" s="47">
        <v>2045.56</v>
      </c>
    </row>
    <row r="271" spans="1:13" x14ac:dyDescent="0.2">
      <c r="A271" s="79" t="s">
        <v>46</v>
      </c>
      <c r="B271" s="76"/>
      <c r="C271" s="76"/>
      <c r="D271" s="76"/>
      <c r="E271" s="76"/>
      <c r="F271" s="76"/>
      <c r="G271" s="76"/>
      <c r="H271" s="47">
        <v>276632.55</v>
      </c>
      <c r="I271" s="47"/>
      <c r="J271" s="47"/>
      <c r="K271" s="47"/>
      <c r="L271" s="47"/>
      <c r="M271" s="47"/>
    </row>
    <row r="272" spans="1:13" x14ac:dyDescent="0.2">
      <c r="A272" s="79" t="s">
        <v>47</v>
      </c>
      <c r="B272" s="76"/>
      <c r="C272" s="76"/>
      <c r="D272" s="76"/>
      <c r="E272" s="76"/>
      <c r="F272" s="76"/>
      <c r="G272" s="76"/>
      <c r="H272" s="47">
        <v>170095.7</v>
      </c>
      <c r="I272" s="47"/>
      <c r="J272" s="47"/>
      <c r="K272" s="47"/>
      <c r="L272" s="47"/>
      <c r="M272" s="47"/>
    </row>
    <row r="273" spans="1:14" x14ac:dyDescent="0.2">
      <c r="A273" s="80" t="s">
        <v>433</v>
      </c>
      <c r="B273" s="76"/>
      <c r="C273" s="76"/>
      <c r="D273" s="76"/>
      <c r="E273" s="76"/>
      <c r="F273" s="76"/>
      <c r="G273" s="76"/>
      <c r="H273" s="47"/>
      <c r="I273" s="47"/>
      <c r="J273" s="47"/>
      <c r="K273" s="47"/>
      <c r="L273" s="47"/>
      <c r="M273" s="47"/>
    </row>
    <row r="274" spans="1:14" x14ac:dyDescent="0.2">
      <c r="A274" s="79" t="s">
        <v>238</v>
      </c>
      <c r="B274" s="76"/>
      <c r="C274" s="76"/>
      <c r="D274" s="76"/>
      <c r="E274" s="76"/>
      <c r="F274" s="76"/>
      <c r="G274" s="76"/>
      <c r="H274" s="47">
        <v>175124.67</v>
      </c>
      <c r="I274" s="47"/>
      <c r="J274" s="47"/>
      <c r="K274" s="47"/>
      <c r="L274" s="47"/>
      <c r="M274" s="47">
        <v>266.18</v>
      </c>
    </row>
    <row r="275" spans="1:14" x14ac:dyDescent="0.2">
      <c r="A275" s="79" t="s">
        <v>239</v>
      </c>
      <c r="B275" s="76"/>
      <c r="C275" s="76"/>
      <c r="D275" s="76"/>
      <c r="E275" s="76"/>
      <c r="F275" s="76"/>
      <c r="G275" s="76"/>
      <c r="H275" s="47">
        <v>959991.59</v>
      </c>
      <c r="I275" s="47"/>
      <c r="J275" s="47"/>
      <c r="K275" s="47"/>
      <c r="L275" s="47"/>
      <c r="M275" s="47">
        <v>971.8</v>
      </c>
    </row>
    <row r="276" spans="1:14" x14ac:dyDescent="0.2">
      <c r="A276" s="79" t="s">
        <v>240</v>
      </c>
      <c r="B276" s="76"/>
      <c r="C276" s="76"/>
      <c r="D276" s="76"/>
      <c r="E276" s="76"/>
      <c r="F276" s="76"/>
      <c r="G276" s="76"/>
      <c r="H276" s="47">
        <v>144986.43</v>
      </c>
      <c r="I276" s="47"/>
      <c r="J276" s="47"/>
      <c r="K276" s="47"/>
      <c r="L276" s="47"/>
      <c r="M276" s="47"/>
      <c r="N276" s="59"/>
    </row>
    <row r="277" spans="1:14" x14ac:dyDescent="0.2">
      <c r="A277" s="79" t="s">
        <v>434</v>
      </c>
      <c r="B277" s="76"/>
      <c r="C277" s="76"/>
      <c r="D277" s="76"/>
      <c r="E277" s="76"/>
      <c r="F277" s="76"/>
      <c r="G277" s="76"/>
      <c r="H277" s="47">
        <v>304193.07</v>
      </c>
      <c r="I277" s="47"/>
      <c r="J277" s="47"/>
      <c r="K277" s="47"/>
      <c r="L277" s="47"/>
      <c r="M277" s="47">
        <v>807.58</v>
      </c>
    </row>
    <row r="278" spans="1:14" x14ac:dyDescent="0.2">
      <c r="A278" s="79" t="s">
        <v>52</v>
      </c>
      <c r="B278" s="76"/>
      <c r="C278" s="76"/>
      <c r="D278" s="76"/>
      <c r="E278" s="76"/>
      <c r="F278" s="76"/>
      <c r="G278" s="76"/>
      <c r="H278" s="47">
        <v>1571201.14</v>
      </c>
      <c r="I278" s="47"/>
      <c r="J278" s="47"/>
      <c r="K278" s="47"/>
      <c r="L278" s="47"/>
      <c r="M278" s="47">
        <v>2045.56</v>
      </c>
    </row>
    <row r="279" spans="1:14" x14ac:dyDescent="0.2">
      <c r="A279" s="79" t="s">
        <v>53</v>
      </c>
      <c r="B279" s="76"/>
      <c r="C279" s="76"/>
      <c r="D279" s="76"/>
      <c r="E279" s="76"/>
      <c r="F279" s="76"/>
      <c r="G279" s="76"/>
      <c r="H279" s="47"/>
      <c r="I279" s="47"/>
      <c r="J279" s="47"/>
      <c r="K279" s="47"/>
      <c r="L279" s="47"/>
      <c r="M279" s="47"/>
    </row>
    <row r="280" spans="1:14" x14ac:dyDescent="0.2">
      <c r="A280" s="79" t="s">
        <v>241</v>
      </c>
      <c r="B280" s="76"/>
      <c r="C280" s="76"/>
      <c r="D280" s="76"/>
      <c r="E280" s="76"/>
      <c r="F280" s="76"/>
      <c r="G280" s="76"/>
      <c r="H280" s="47">
        <v>561116.18000000005</v>
      </c>
      <c r="I280" s="47"/>
      <c r="J280" s="47"/>
      <c r="K280" s="47"/>
      <c r="L280" s="47"/>
      <c r="M280" s="47"/>
    </row>
    <row r="281" spans="1:14" x14ac:dyDescent="0.2">
      <c r="A281" s="79" t="s">
        <v>54</v>
      </c>
      <c r="B281" s="76"/>
      <c r="C281" s="76"/>
      <c r="D281" s="76"/>
      <c r="E281" s="76"/>
      <c r="F281" s="76"/>
      <c r="G281" s="76"/>
      <c r="H281" s="47">
        <v>76047.399999999994</v>
      </c>
      <c r="I281" s="47"/>
      <c r="J281" s="47"/>
      <c r="K281" s="47"/>
      <c r="L281" s="47"/>
      <c r="M281" s="47"/>
    </row>
    <row r="282" spans="1:14" x14ac:dyDescent="0.2">
      <c r="A282" s="79" t="s">
        <v>55</v>
      </c>
      <c r="B282" s="76"/>
      <c r="C282" s="76"/>
      <c r="D282" s="76"/>
      <c r="E282" s="76"/>
      <c r="F282" s="76"/>
      <c r="G282" s="76"/>
      <c r="H282" s="47">
        <v>396341.14</v>
      </c>
      <c r="I282" s="47"/>
      <c r="J282" s="47"/>
      <c r="K282" s="47"/>
      <c r="L282" s="47"/>
      <c r="M282" s="47"/>
    </row>
    <row r="283" spans="1:14" x14ac:dyDescent="0.2">
      <c r="A283" s="79" t="s">
        <v>242</v>
      </c>
      <c r="B283" s="76"/>
      <c r="C283" s="76"/>
      <c r="D283" s="76"/>
      <c r="E283" s="76"/>
      <c r="F283" s="76"/>
      <c r="G283" s="76"/>
      <c r="H283" s="47">
        <v>131891.81</v>
      </c>
      <c r="I283" s="47"/>
      <c r="J283" s="47"/>
      <c r="K283" s="47"/>
      <c r="L283" s="47"/>
      <c r="M283" s="47"/>
    </row>
    <row r="284" spans="1:14" x14ac:dyDescent="0.2">
      <c r="A284" s="79" t="s">
        <v>56</v>
      </c>
      <c r="B284" s="76"/>
      <c r="C284" s="76"/>
      <c r="D284" s="76"/>
      <c r="E284" s="76"/>
      <c r="F284" s="76"/>
      <c r="G284" s="76"/>
      <c r="H284" s="47">
        <v>276632.55</v>
      </c>
      <c r="I284" s="47"/>
      <c r="J284" s="47"/>
      <c r="K284" s="47"/>
      <c r="L284" s="47"/>
      <c r="M284" s="47"/>
    </row>
    <row r="285" spans="1:14" x14ac:dyDescent="0.2">
      <c r="A285" s="79" t="s">
        <v>57</v>
      </c>
      <c r="B285" s="76"/>
      <c r="C285" s="76"/>
      <c r="D285" s="76"/>
      <c r="E285" s="76"/>
      <c r="F285" s="76"/>
      <c r="G285" s="76"/>
      <c r="H285" s="47">
        <v>170095.7</v>
      </c>
      <c r="I285" s="47"/>
      <c r="J285" s="47"/>
      <c r="K285" s="47"/>
      <c r="L285" s="47"/>
      <c r="M285" s="47"/>
    </row>
    <row r="286" spans="1:14" x14ac:dyDescent="0.2">
      <c r="A286" s="79" t="s">
        <v>435</v>
      </c>
      <c r="B286" s="76"/>
      <c r="C286" s="76"/>
      <c r="D286" s="76"/>
      <c r="E286" s="76"/>
      <c r="F286" s="76"/>
      <c r="G286" s="76"/>
      <c r="H286" s="47">
        <v>1135116.26</v>
      </c>
      <c r="I286" s="47"/>
      <c r="J286" s="47"/>
      <c r="K286" s="47"/>
      <c r="L286" s="47"/>
      <c r="M286" s="47"/>
    </row>
    <row r="287" spans="1:14" ht="15.75" customHeight="1" x14ac:dyDescent="0.2">
      <c r="A287" s="80" t="s">
        <v>456</v>
      </c>
      <c r="B287" s="84"/>
      <c r="C287" s="84"/>
      <c r="D287" s="84"/>
      <c r="E287" s="84"/>
      <c r="F287" s="84"/>
      <c r="G287" s="84"/>
      <c r="H287" s="58">
        <f>H286*1.047</f>
        <v>1188466.72422</v>
      </c>
      <c r="I287" s="47"/>
      <c r="J287" s="47"/>
      <c r="K287" s="47"/>
      <c r="L287" s="47"/>
      <c r="M287" s="47"/>
    </row>
    <row r="288" spans="1:14" ht="14.25" customHeight="1" x14ac:dyDescent="0.2">
      <c r="A288" s="80" t="s">
        <v>52</v>
      </c>
      <c r="B288" s="76"/>
      <c r="C288" s="76"/>
      <c r="D288" s="76"/>
      <c r="E288" s="76"/>
      <c r="F288" s="76"/>
      <c r="G288" s="76"/>
      <c r="H288" s="61">
        <f>H287</f>
        <v>1188466.72422</v>
      </c>
      <c r="I288" s="47"/>
      <c r="J288" s="47"/>
      <c r="K288" s="47"/>
      <c r="L288" s="47"/>
      <c r="M288" s="47"/>
    </row>
    <row r="289" spans="1:16" ht="12.75" customHeight="1" x14ac:dyDescent="0.2">
      <c r="A289" s="79" t="s">
        <v>457</v>
      </c>
      <c r="B289" s="76"/>
      <c r="C289" s="76"/>
      <c r="D289" s="76"/>
      <c r="E289" s="76"/>
      <c r="F289" s="76"/>
      <c r="G289" s="76"/>
      <c r="H289" s="62">
        <f>H288+H276+H277</f>
        <v>1637646.22422</v>
      </c>
      <c r="I289" s="47"/>
      <c r="J289" s="47"/>
      <c r="K289" s="47"/>
      <c r="L289" s="47"/>
      <c r="M289" s="47"/>
    </row>
    <row r="290" spans="1:16" ht="12.75" customHeight="1" x14ac:dyDescent="0.2">
      <c r="A290" s="79" t="s">
        <v>436</v>
      </c>
      <c r="B290" s="76"/>
      <c r="C290" s="76"/>
      <c r="D290" s="76"/>
      <c r="E290" s="76"/>
      <c r="F290" s="76"/>
      <c r="G290" s="76"/>
      <c r="H290" s="58">
        <f>H289*2%</f>
        <v>32752.924484399999</v>
      </c>
      <c r="I290" s="47"/>
      <c r="J290" s="47"/>
      <c r="K290" s="47"/>
      <c r="L290" s="47"/>
      <c r="M290" s="47"/>
    </row>
    <row r="291" spans="1:16" ht="12.75" customHeight="1" x14ac:dyDescent="0.2">
      <c r="A291" s="80" t="s">
        <v>437</v>
      </c>
      <c r="B291" s="76"/>
      <c r="C291" s="76"/>
      <c r="D291" s="76"/>
      <c r="E291" s="76"/>
      <c r="F291" s="76"/>
      <c r="G291" s="76"/>
      <c r="H291" s="57">
        <f>H289+H290</f>
        <v>1670399.1487044001</v>
      </c>
      <c r="I291" s="47"/>
      <c r="J291" s="47"/>
      <c r="K291" s="47"/>
      <c r="L291" s="47"/>
      <c r="M291" s="47"/>
    </row>
    <row r="292" spans="1:16" ht="12.75" customHeight="1" x14ac:dyDescent="0.2">
      <c r="A292" s="79" t="s">
        <v>438</v>
      </c>
      <c r="B292" s="76"/>
      <c r="C292" s="76"/>
      <c r="D292" s="76"/>
      <c r="E292" s="76"/>
      <c r="F292" s="76"/>
      <c r="G292" s="76"/>
      <c r="H292" s="58">
        <f>H291*18%</f>
        <v>300671.846766792</v>
      </c>
      <c r="I292" s="47"/>
      <c r="J292" s="47"/>
      <c r="K292" s="47"/>
      <c r="L292" s="47"/>
      <c r="M292" s="47"/>
    </row>
    <row r="293" spans="1:16" x14ac:dyDescent="0.2">
      <c r="A293" s="80" t="s">
        <v>439</v>
      </c>
      <c r="B293" s="76"/>
      <c r="C293" s="76"/>
      <c r="D293" s="76"/>
      <c r="E293" s="76"/>
      <c r="F293" s="76"/>
      <c r="G293" s="76"/>
      <c r="H293" s="57">
        <f>H291+H292</f>
        <v>1971070.9954711921</v>
      </c>
      <c r="I293" s="47"/>
      <c r="J293" s="47"/>
      <c r="K293" s="47"/>
      <c r="L293" s="47"/>
      <c r="M293" s="50"/>
      <c r="O293" s="59"/>
      <c r="P293" s="59"/>
    </row>
    <row r="294" spans="1:16" x14ac:dyDescent="0.2">
      <c r="A294" s="36"/>
      <c r="B294" s="15"/>
      <c r="C294"/>
      <c r="D294"/>
      <c r="E294"/>
      <c r="F294" s="4"/>
      <c r="G294" s="4"/>
      <c r="H294" s="4"/>
      <c r="I294" s="4"/>
      <c r="J294" s="4"/>
      <c r="K294" s="4"/>
      <c r="L294" s="4"/>
      <c r="M294" s="4"/>
    </row>
    <row r="295" spans="1:16" x14ac:dyDescent="0.2">
      <c r="A295" s="36"/>
      <c r="B295" s="15"/>
      <c r="C295"/>
      <c r="D295"/>
      <c r="E295"/>
      <c r="F295" s="4"/>
      <c r="G295" s="4"/>
      <c r="H295" s="4"/>
      <c r="I295" s="4"/>
      <c r="J295" s="4"/>
      <c r="K295" s="4"/>
      <c r="L295" s="4"/>
      <c r="M295" s="4"/>
    </row>
    <row r="296" spans="1:16" ht="12.75" customHeight="1" x14ac:dyDescent="0.2">
      <c r="A296" s="36"/>
      <c r="B296" s="15"/>
      <c r="C296" s="71" t="s">
        <v>460</v>
      </c>
      <c r="D296" s="71"/>
      <c r="E296" s="71"/>
      <c r="F296" s="71"/>
      <c r="G296" s="71"/>
      <c r="H296" s="71"/>
      <c r="I296" s="71"/>
      <c r="J296" s="71"/>
      <c r="K296" s="71"/>
      <c r="L296" s="4"/>
      <c r="M296" s="4"/>
    </row>
    <row r="297" spans="1:16" x14ac:dyDescent="0.2">
      <c r="A297" s="36"/>
      <c r="B297" s="15"/>
      <c r="F297" s="4"/>
      <c r="G297" s="4"/>
      <c r="H297" s="4"/>
      <c r="I297" s="4"/>
      <c r="J297" s="4"/>
      <c r="K297" s="4"/>
      <c r="L297" s="4"/>
      <c r="M297" s="4"/>
    </row>
    <row r="298" spans="1:16" x14ac:dyDescent="0.2">
      <c r="A298" s="36"/>
      <c r="B298" s="15"/>
      <c r="F298" s="4"/>
      <c r="G298" s="4"/>
      <c r="H298" s="4"/>
      <c r="I298" s="4"/>
      <c r="J298" s="4"/>
      <c r="K298" s="4"/>
      <c r="L298" s="4"/>
      <c r="M298" s="4"/>
    </row>
    <row r="299" spans="1:16" x14ac:dyDescent="0.2">
      <c r="A299" s="36"/>
      <c r="B299" s="15"/>
      <c r="F299" s="4"/>
      <c r="G299" s="4"/>
      <c r="H299" s="4"/>
      <c r="I299" s="4"/>
      <c r="J299" s="4"/>
      <c r="K299" s="4"/>
      <c r="L299" s="4"/>
      <c r="M299" s="4"/>
    </row>
    <row r="300" spans="1:16" x14ac:dyDescent="0.2">
      <c r="A300" s="36"/>
      <c r="B300" s="15"/>
      <c r="F300" s="4"/>
      <c r="G300" s="4"/>
      <c r="H300" s="4"/>
      <c r="I300" s="4"/>
      <c r="J300" s="4"/>
      <c r="K300" s="4"/>
      <c r="L300" s="4"/>
      <c r="M300" s="4"/>
    </row>
    <row r="301" spans="1:16" x14ac:dyDescent="0.2">
      <c r="A301" s="36"/>
      <c r="B301" s="15"/>
      <c r="F301" s="4"/>
      <c r="G301" s="4"/>
      <c r="H301" s="4"/>
      <c r="I301" s="4"/>
      <c r="J301" s="4"/>
      <c r="K301" s="4"/>
      <c r="L301" s="4"/>
      <c r="M301" s="4"/>
    </row>
    <row r="302" spans="1:16" x14ac:dyDescent="0.2">
      <c r="A302" s="36"/>
      <c r="B302" s="15"/>
      <c r="F302" s="4"/>
      <c r="G302" s="4"/>
      <c r="H302" s="4"/>
      <c r="I302" s="4"/>
      <c r="J302" s="4"/>
      <c r="K302" s="4"/>
      <c r="L302" s="4"/>
      <c r="M302" s="4"/>
    </row>
    <row r="303" spans="1:16" x14ac:dyDescent="0.2">
      <c r="A303" s="36"/>
      <c r="B303" s="15"/>
      <c r="F303" s="4"/>
      <c r="G303" s="4"/>
      <c r="H303" s="4"/>
      <c r="I303" s="4"/>
      <c r="J303" s="4"/>
      <c r="K303" s="4"/>
      <c r="L303" s="4"/>
      <c r="M303" s="4"/>
    </row>
    <row r="304" spans="1:16" x14ac:dyDescent="0.2">
      <c r="A304" s="36"/>
      <c r="B304" s="15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6"/>
      <c r="B305" s="15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6"/>
      <c r="B306" s="15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6"/>
      <c r="B307" s="15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6"/>
      <c r="B308" s="15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6"/>
      <c r="B309" s="15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6"/>
      <c r="B310" s="15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6"/>
      <c r="B311" s="15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6"/>
      <c r="B312" s="15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6"/>
      <c r="B313" s="15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6"/>
      <c r="B314" s="15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6"/>
      <c r="B315" s="15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6"/>
      <c r="B316" s="15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6"/>
      <c r="B317" s="15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6"/>
      <c r="B318" s="15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6"/>
      <c r="B319" s="15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6"/>
      <c r="B320" s="15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6"/>
      <c r="B321" s="15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6"/>
      <c r="B322" s="15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6"/>
      <c r="B323" s="15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6"/>
      <c r="B324" s="15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6"/>
      <c r="B325" s="15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6"/>
      <c r="B326" s="15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6"/>
      <c r="B327" s="15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6"/>
      <c r="B328" s="15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6"/>
      <c r="B329" s="15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6"/>
      <c r="B330" s="15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6"/>
      <c r="B331" s="15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6"/>
      <c r="B332" s="15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6"/>
      <c r="B333" s="15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6"/>
      <c r="B334" s="15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6"/>
      <c r="B335" s="15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6"/>
      <c r="B336" s="15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6"/>
      <c r="B337" s="15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6"/>
      <c r="B338" s="15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6"/>
      <c r="B339" s="15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6"/>
      <c r="B340" s="15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6"/>
      <c r="B341" s="15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6"/>
      <c r="B342" s="15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6"/>
      <c r="B343" s="15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6"/>
      <c r="B344" s="15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6"/>
      <c r="B345" s="15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6"/>
      <c r="B346" s="15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6"/>
      <c r="B347" s="15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6"/>
      <c r="B348" s="15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6"/>
      <c r="B349" s="15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6"/>
      <c r="B350" s="15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6"/>
      <c r="B351" s="15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6"/>
      <c r="B352" s="15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6"/>
      <c r="B353" s="15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6"/>
      <c r="B354" s="15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6"/>
      <c r="B355" s="15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6"/>
      <c r="B356" s="15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6"/>
      <c r="B357" s="15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6"/>
      <c r="B358" s="15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6"/>
      <c r="B359" s="15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6"/>
      <c r="B360" s="15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6"/>
      <c r="B361" s="15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6"/>
      <c r="B362" s="15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6"/>
      <c r="B363" s="15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6"/>
      <c r="B364" s="15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6"/>
      <c r="B365" s="15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6"/>
      <c r="B366" s="15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6"/>
      <c r="B367" s="15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6"/>
      <c r="B368" s="15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6"/>
      <c r="B369" s="15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6"/>
      <c r="B370" s="15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6"/>
      <c r="B371" s="15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6"/>
      <c r="B372" s="15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6"/>
      <c r="B373" s="15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6"/>
      <c r="B374" s="15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6"/>
      <c r="B375" s="15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6"/>
      <c r="B376" s="15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6"/>
      <c r="B377" s="15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6"/>
      <c r="B378" s="15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6"/>
      <c r="B379" s="15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6"/>
      <c r="B380" s="15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6"/>
      <c r="B381" s="15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6"/>
      <c r="B382" s="15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6"/>
      <c r="B383" s="15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6"/>
      <c r="B384" s="15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6"/>
      <c r="B385" s="15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6"/>
      <c r="B386" s="15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6"/>
      <c r="B387" s="15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6"/>
      <c r="B388" s="15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6"/>
      <c r="B389" s="15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6"/>
      <c r="B390" s="15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6"/>
      <c r="B391" s="15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6"/>
      <c r="B392" s="15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6"/>
      <c r="B393" s="15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6"/>
      <c r="B394" s="15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6"/>
      <c r="B395" s="15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6"/>
      <c r="B396" s="15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6"/>
      <c r="B397" s="15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6"/>
      <c r="B398" s="15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6"/>
      <c r="B399" s="15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6"/>
      <c r="B400" s="15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6"/>
      <c r="B401" s="15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6"/>
      <c r="B402" s="15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6"/>
      <c r="B403" s="15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6"/>
      <c r="B404" s="15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6"/>
      <c r="B405" s="15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6"/>
      <c r="B406" s="15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6"/>
      <c r="B407" s="15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6"/>
      <c r="B408" s="15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6"/>
      <c r="B409" s="15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6"/>
      <c r="B410" s="15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6"/>
      <c r="B411" s="15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6"/>
      <c r="B412" s="15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6"/>
      <c r="B413" s="15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6"/>
      <c r="B414" s="15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6"/>
      <c r="B415" s="15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6"/>
      <c r="B416" s="15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6"/>
      <c r="B417" s="15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6"/>
      <c r="B418" s="15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6"/>
      <c r="B419" s="15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6"/>
      <c r="B420" s="15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6"/>
      <c r="B421" s="15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6"/>
      <c r="B422" s="15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6"/>
      <c r="B423" s="15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6"/>
      <c r="B424" s="15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6"/>
      <c r="B425" s="15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6"/>
      <c r="B426" s="15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6"/>
      <c r="B427" s="15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6"/>
      <c r="B428" s="15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6"/>
      <c r="B429" s="15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6"/>
      <c r="B430" s="15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6"/>
      <c r="B431" s="15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6"/>
      <c r="B432" s="15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6"/>
      <c r="B433" s="15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6"/>
      <c r="B434" s="15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6"/>
      <c r="B435" s="15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6"/>
      <c r="B436" s="15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6"/>
      <c r="B437" s="15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6"/>
      <c r="B438" s="15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6"/>
      <c r="B439" s="15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6"/>
      <c r="B440" s="15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6"/>
      <c r="B441" s="15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6"/>
      <c r="B442" s="15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6"/>
      <c r="B443" s="15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6"/>
      <c r="B444" s="15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6"/>
      <c r="B445" s="15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6"/>
      <c r="B446" s="15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6"/>
      <c r="B447" s="15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6"/>
      <c r="B448" s="15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6"/>
      <c r="B449" s="15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6"/>
      <c r="B450" s="15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6"/>
      <c r="B451" s="15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6"/>
      <c r="B452" s="15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6"/>
      <c r="B453" s="15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6"/>
      <c r="B454" s="15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6"/>
      <c r="B455" s="15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6"/>
      <c r="B456" s="15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6"/>
      <c r="B457" s="15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6"/>
      <c r="B458" s="15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6"/>
      <c r="B459" s="15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6"/>
      <c r="B460" s="15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6"/>
      <c r="B461" s="15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6"/>
      <c r="B462" s="15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6"/>
      <c r="B463" s="15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6"/>
      <c r="B464" s="15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6"/>
      <c r="B465" s="15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6"/>
      <c r="B466" s="15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6"/>
      <c r="B467" s="15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6"/>
      <c r="B468" s="15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6"/>
      <c r="B469" s="15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6"/>
      <c r="B470" s="15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6"/>
      <c r="B471" s="15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6"/>
      <c r="B472" s="15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6"/>
      <c r="B473" s="15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6"/>
      <c r="B474" s="15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6"/>
      <c r="B475" s="15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6"/>
      <c r="B476" s="15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6"/>
      <c r="B477" s="15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6"/>
      <c r="B478" s="15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6"/>
      <c r="B479" s="15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6"/>
      <c r="B480" s="15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6"/>
      <c r="B481" s="15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6"/>
      <c r="B482" s="15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6"/>
      <c r="B483" s="15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6"/>
      <c r="B484" s="15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6"/>
      <c r="B485" s="15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6"/>
      <c r="B486" s="15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6"/>
      <c r="B487" s="15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6"/>
      <c r="B488" s="15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6"/>
      <c r="B489" s="15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6"/>
      <c r="B490" s="15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6"/>
      <c r="B491" s="15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6"/>
      <c r="B492" s="15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6"/>
      <c r="B493" s="15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6"/>
      <c r="B494" s="15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6"/>
      <c r="B495" s="15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6"/>
      <c r="B496" s="15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6"/>
      <c r="B497" s="15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6"/>
      <c r="B498" s="15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6"/>
      <c r="B499" s="15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6"/>
      <c r="B500" s="15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6"/>
      <c r="B501" s="15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6"/>
      <c r="B502" s="15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6"/>
      <c r="B503" s="15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6"/>
      <c r="B504" s="15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6"/>
      <c r="B505" s="15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6"/>
      <c r="B506" s="15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6"/>
      <c r="B507" s="15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6"/>
      <c r="B508" s="15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6"/>
      <c r="B509" s="15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6"/>
      <c r="B510" s="15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6"/>
      <c r="B511" s="15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6"/>
      <c r="B512" s="15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6"/>
      <c r="B513" s="15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6"/>
      <c r="B514" s="15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6"/>
      <c r="B515" s="15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6"/>
      <c r="B516" s="15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6"/>
      <c r="B517" s="15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6"/>
      <c r="B518" s="15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6"/>
      <c r="B519" s="15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6"/>
      <c r="B520" s="15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6"/>
      <c r="B521" s="15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6"/>
      <c r="B522" s="15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6"/>
      <c r="B523" s="15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6"/>
      <c r="B524" s="15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6"/>
      <c r="B525" s="15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6"/>
      <c r="B526" s="15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6"/>
      <c r="B527" s="15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6"/>
      <c r="B528" s="15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6"/>
      <c r="B529" s="15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6"/>
      <c r="B530" s="15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6"/>
      <c r="B531" s="15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6"/>
      <c r="B532" s="15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6"/>
      <c r="B533" s="15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6"/>
      <c r="B534" s="15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6"/>
      <c r="B535" s="15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6"/>
      <c r="B536" s="15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6"/>
      <c r="B537" s="15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6"/>
      <c r="B538" s="15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6"/>
      <c r="B539" s="15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6"/>
      <c r="B540" s="15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6"/>
      <c r="B541" s="15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6"/>
      <c r="B542" s="15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6"/>
      <c r="B543" s="15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6"/>
      <c r="B544" s="15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6"/>
      <c r="B545" s="15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6"/>
      <c r="B546" s="15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6"/>
      <c r="B547" s="15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6"/>
      <c r="B548" s="15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6"/>
      <c r="B549" s="15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6"/>
      <c r="B550" s="15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6"/>
      <c r="B551" s="15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6"/>
      <c r="B552" s="15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6"/>
      <c r="B553" s="15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6"/>
      <c r="B554" s="15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6"/>
      <c r="B555" s="15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6"/>
      <c r="B556" s="15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6"/>
      <c r="B557" s="15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6"/>
      <c r="B558" s="15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6"/>
      <c r="B559" s="15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6"/>
      <c r="B560" s="15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6"/>
      <c r="B561" s="15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6"/>
      <c r="B562" s="15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6"/>
      <c r="B563" s="15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6"/>
      <c r="B564" s="15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6"/>
      <c r="B565" s="15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6"/>
      <c r="B566" s="15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6"/>
      <c r="B567" s="15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6"/>
      <c r="B568" s="15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6"/>
      <c r="B569" s="15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6"/>
      <c r="B570" s="15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6"/>
      <c r="B571" s="15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6"/>
      <c r="B572" s="15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6"/>
      <c r="B573" s="15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6"/>
      <c r="B574" s="15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6"/>
      <c r="B575" s="15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6"/>
      <c r="B576" s="15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6"/>
      <c r="B577" s="15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6"/>
      <c r="B578" s="15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6"/>
      <c r="B579" s="15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6"/>
      <c r="B580" s="15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6"/>
      <c r="B581" s="15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6"/>
      <c r="B582" s="15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6"/>
      <c r="B583" s="15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6"/>
      <c r="B584" s="15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6"/>
      <c r="B585" s="15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6"/>
      <c r="B586" s="15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6"/>
      <c r="B587" s="15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6"/>
      <c r="B588" s="15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6"/>
      <c r="B589" s="15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6"/>
      <c r="B590" s="15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6"/>
      <c r="B591" s="15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6"/>
      <c r="B592" s="15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6"/>
      <c r="B593" s="15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6"/>
      <c r="B594" s="15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6"/>
      <c r="B595" s="15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6"/>
      <c r="B596" s="15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6"/>
      <c r="B597" s="15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6"/>
      <c r="B598" s="15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6"/>
      <c r="B599" s="15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6"/>
      <c r="B600" s="15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6"/>
      <c r="B601" s="15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6"/>
      <c r="B602" s="15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6"/>
      <c r="B603" s="15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6"/>
      <c r="B604" s="15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6"/>
      <c r="B605" s="15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6"/>
      <c r="B606" s="15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6"/>
      <c r="B607" s="15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6"/>
      <c r="B608" s="15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6"/>
      <c r="B609" s="15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6"/>
      <c r="B610" s="15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6"/>
      <c r="B611" s="15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6"/>
      <c r="B612" s="15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6"/>
      <c r="B613" s="15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6"/>
      <c r="B614" s="15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6"/>
      <c r="B615" s="15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6"/>
      <c r="B616" s="15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6"/>
      <c r="B617" s="15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6"/>
      <c r="B618" s="15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6"/>
      <c r="B619" s="15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6"/>
      <c r="B620" s="15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6"/>
      <c r="B621" s="15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6"/>
      <c r="B622" s="15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6"/>
      <c r="B623" s="15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6"/>
      <c r="B624" s="15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6"/>
      <c r="B625" s="15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6"/>
      <c r="B626" s="15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6"/>
      <c r="B627" s="15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6"/>
      <c r="B628" s="15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6"/>
      <c r="B629" s="15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6"/>
      <c r="B630" s="15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6"/>
      <c r="B631" s="15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6"/>
      <c r="B632" s="15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6"/>
      <c r="B633" s="15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6"/>
      <c r="B634" s="15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6"/>
      <c r="B635" s="15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6"/>
      <c r="B636" s="15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6"/>
      <c r="B637" s="15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6"/>
      <c r="B638" s="15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6"/>
      <c r="B639" s="15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6"/>
      <c r="B640" s="15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6"/>
      <c r="B641" s="15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6"/>
      <c r="B642" s="15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6"/>
      <c r="B643" s="15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6"/>
      <c r="B644" s="15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6"/>
      <c r="B645" s="15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6"/>
      <c r="B646" s="15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6"/>
      <c r="B647" s="15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6"/>
      <c r="B648" s="15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6"/>
      <c r="B649" s="15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6"/>
      <c r="B650" s="15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6"/>
      <c r="B651" s="15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6"/>
      <c r="B652" s="15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6"/>
      <c r="B653" s="15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6"/>
      <c r="B654" s="15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6"/>
      <c r="B655" s="15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6"/>
      <c r="B656" s="15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6"/>
      <c r="B657" s="15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6"/>
      <c r="B658" s="15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6"/>
      <c r="B659" s="15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6"/>
      <c r="B660" s="15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6"/>
      <c r="B661" s="15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6"/>
      <c r="B662" s="15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6"/>
      <c r="B663" s="15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6"/>
      <c r="B664" s="15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6"/>
      <c r="B665" s="15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6"/>
      <c r="B666" s="15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6"/>
      <c r="B667" s="15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6"/>
      <c r="B668" s="15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6"/>
      <c r="B669" s="15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6"/>
      <c r="B670" s="15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6"/>
      <c r="B671" s="15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6"/>
      <c r="B672" s="15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6"/>
      <c r="B673" s="15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6"/>
      <c r="B674" s="15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6"/>
      <c r="B675" s="15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6"/>
      <c r="B676" s="15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6"/>
      <c r="B677" s="15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6"/>
      <c r="B678" s="15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6"/>
      <c r="B679" s="15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6"/>
      <c r="B680" s="15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6"/>
      <c r="B681" s="15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6"/>
      <c r="B682" s="15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6"/>
      <c r="B683" s="15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6"/>
      <c r="B684" s="15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6"/>
      <c r="B685" s="15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6"/>
      <c r="B686" s="15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6"/>
      <c r="B687" s="15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6"/>
      <c r="B688" s="15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6"/>
      <c r="B689" s="15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6"/>
      <c r="B690" s="15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6"/>
      <c r="B691" s="15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6"/>
      <c r="B692" s="15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6"/>
      <c r="B693" s="15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6"/>
      <c r="B694" s="15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6"/>
      <c r="B695" s="15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6"/>
      <c r="B696" s="15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6"/>
      <c r="B697" s="15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6"/>
      <c r="B698" s="15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6"/>
      <c r="B699" s="15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6"/>
      <c r="B700" s="15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6"/>
      <c r="B701" s="15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6"/>
      <c r="B702" s="15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6"/>
      <c r="B703" s="15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6"/>
      <c r="B704" s="15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6"/>
      <c r="B705" s="15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6"/>
      <c r="B706" s="15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6"/>
      <c r="B707" s="15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6"/>
      <c r="B708" s="15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6"/>
      <c r="B709" s="15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6"/>
      <c r="B710" s="15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6"/>
      <c r="B711" s="15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6"/>
      <c r="B712" s="15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6"/>
      <c r="B713" s="15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6"/>
      <c r="B714" s="15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6"/>
      <c r="B715" s="15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6"/>
      <c r="B716" s="15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6"/>
      <c r="B717" s="15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6"/>
      <c r="B718" s="15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6"/>
      <c r="B719" s="15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6"/>
      <c r="B720" s="15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6"/>
      <c r="B721" s="15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6"/>
      <c r="B722" s="15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6"/>
      <c r="B723" s="15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6"/>
      <c r="B724" s="15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6"/>
      <c r="B725" s="15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6"/>
      <c r="B726" s="15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6"/>
      <c r="B727" s="15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6"/>
      <c r="B728" s="15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6"/>
      <c r="B729" s="15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6"/>
      <c r="B730" s="15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6"/>
      <c r="B731" s="15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6"/>
      <c r="B732" s="15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6"/>
      <c r="B733" s="15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6"/>
      <c r="B734" s="15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6"/>
      <c r="B735" s="15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6"/>
      <c r="B736" s="15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6"/>
      <c r="B737" s="15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6"/>
      <c r="B738" s="15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6"/>
      <c r="B739" s="15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6"/>
      <c r="B740" s="15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6"/>
      <c r="B741" s="15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6"/>
      <c r="B742" s="15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6"/>
      <c r="B743" s="15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6"/>
      <c r="B744" s="15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6"/>
      <c r="B745" s="15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6"/>
      <c r="B746" s="15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6"/>
      <c r="B747" s="15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6"/>
      <c r="B748" s="15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6"/>
      <c r="B749" s="15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6"/>
      <c r="B750" s="15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6"/>
      <c r="B751" s="15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6"/>
      <c r="B752" s="15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6"/>
      <c r="B753" s="15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6"/>
      <c r="B754" s="15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6"/>
      <c r="B755" s="15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6"/>
      <c r="B756" s="15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6"/>
      <c r="B757" s="15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6"/>
      <c r="B758" s="15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6"/>
      <c r="B759" s="15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6"/>
      <c r="B760" s="15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6"/>
      <c r="B761" s="15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6"/>
      <c r="B762" s="15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6"/>
      <c r="B763" s="15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6"/>
      <c r="B764" s="15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6"/>
      <c r="B765" s="15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6"/>
      <c r="B766" s="15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6"/>
      <c r="B767" s="15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6"/>
      <c r="B768" s="15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6"/>
      <c r="B769" s="15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6"/>
      <c r="B770" s="15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6"/>
      <c r="B771" s="15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6"/>
      <c r="B772" s="15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6"/>
      <c r="B773" s="15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6"/>
      <c r="B774" s="15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6"/>
      <c r="B775" s="15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6"/>
      <c r="B776" s="15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6"/>
      <c r="B777" s="15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6"/>
      <c r="B778" s="15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6"/>
      <c r="B779" s="15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6"/>
      <c r="B780" s="15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6"/>
      <c r="B781" s="15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6"/>
      <c r="B782" s="15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6"/>
      <c r="B783" s="15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6"/>
      <c r="B784" s="15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6"/>
      <c r="B785" s="15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6"/>
      <c r="B786" s="15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6"/>
      <c r="B787" s="15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6"/>
      <c r="B788" s="15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6"/>
      <c r="B789" s="15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6"/>
      <c r="B790" s="15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6"/>
      <c r="B791" s="15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6"/>
      <c r="B792" s="15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6"/>
      <c r="B793" s="15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6"/>
      <c r="B794" s="15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6"/>
      <c r="B795" s="15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6"/>
      <c r="B796" s="15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6"/>
      <c r="B797" s="15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6"/>
      <c r="B798" s="15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6"/>
      <c r="B799" s="15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6"/>
      <c r="B800" s="15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6"/>
      <c r="B801" s="15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6"/>
      <c r="B802" s="15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6"/>
      <c r="B803" s="15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6"/>
      <c r="B804" s="15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6"/>
      <c r="B805" s="15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6"/>
      <c r="B806" s="15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6"/>
      <c r="B807" s="15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6"/>
      <c r="B808" s="15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6"/>
      <c r="B809" s="15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6"/>
      <c r="B810" s="15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6"/>
      <c r="B811" s="15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6"/>
      <c r="B812" s="15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6"/>
      <c r="B813" s="15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6"/>
      <c r="B814" s="15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6"/>
      <c r="B815" s="15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6"/>
      <c r="B816" s="15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6"/>
      <c r="B817" s="15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6"/>
      <c r="B818" s="15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6"/>
      <c r="B819" s="15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6"/>
      <c r="B820" s="15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6"/>
      <c r="B821" s="15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6"/>
      <c r="B822" s="15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6"/>
      <c r="B823" s="15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6"/>
      <c r="B824" s="15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6"/>
      <c r="B825" s="15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6"/>
      <c r="B826" s="15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6"/>
      <c r="B827" s="15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6"/>
      <c r="B828" s="15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6"/>
      <c r="B829" s="15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6"/>
      <c r="B830" s="15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6"/>
      <c r="B831" s="15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6"/>
      <c r="B832" s="15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6"/>
      <c r="B833" s="15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6"/>
      <c r="B834" s="15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6"/>
      <c r="B835" s="15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6"/>
      <c r="B836" s="15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6"/>
      <c r="B837" s="15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6"/>
      <c r="B838" s="15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6"/>
      <c r="B839" s="15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6"/>
      <c r="B840" s="15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6"/>
      <c r="B841" s="15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6"/>
      <c r="B842" s="15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6"/>
      <c r="B843" s="15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6"/>
      <c r="B844" s="15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6"/>
      <c r="B845" s="15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6"/>
      <c r="B846" s="15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6"/>
      <c r="B847" s="15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6"/>
      <c r="B848" s="15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6"/>
      <c r="B849" s="15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6"/>
      <c r="B850" s="15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6"/>
      <c r="B851" s="15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6"/>
      <c r="B852" s="15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6"/>
      <c r="B853" s="15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6"/>
      <c r="B854" s="15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6"/>
      <c r="B855" s="15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6"/>
      <c r="B856" s="15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6"/>
      <c r="B857" s="15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6"/>
      <c r="B858" s="15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6"/>
      <c r="B859" s="15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6"/>
      <c r="B860" s="15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6"/>
      <c r="B861" s="15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6"/>
      <c r="B862" s="15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6"/>
      <c r="B863" s="15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6"/>
      <c r="B864" s="15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6"/>
      <c r="B865" s="15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6"/>
      <c r="B866" s="15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6"/>
      <c r="B867" s="15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6"/>
      <c r="B868" s="15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6"/>
      <c r="B869" s="15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6"/>
      <c r="B870" s="15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6"/>
      <c r="B871" s="15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6"/>
      <c r="B872" s="15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6"/>
      <c r="B873" s="15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6"/>
      <c r="B874" s="15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6"/>
      <c r="B875" s="15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6"/>
      <c r="B876" s="15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6"/>
      <c r="B877" s="15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6"/>
      <c r="B878" s="15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6"/>
      <c r="B879" s="15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6"/>
      <c r="B880" s="15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6"/>
      <c r="B881" s="15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6"/>
      <c r="B882" s="15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6"/>
      <c r="B883" s="15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6"/>
      <c r="B884" s="15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6"/>
      <c r="B885" s="15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6"/>
      <c r="B886" s="15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6"/>
      <c r="B887" s="15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6"/>
      <c r="B888" s="15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6"/>
      <c r="B889" s="15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6"/>
      <c r="B890" s="15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6"/>
      <c r="B891" s="15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6"/>
      <c r="B892" s="15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6"/>
      <c r="B893" s="15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6"/>
      <c r="B894" s="15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6"/>
      <c r="B895" s="15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6"/>
      <c r="B896" s="15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6"/>
      <c r="B897" s="15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6"/>
      <c r="B898" s="15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6"/>
      <c r="B899" s="15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6"/>
      <c r="B900" s="15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6"/>
      <c r="B901" s="15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6"/>
      <c r="B902" s="15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6"/>
      <c r="B903" s="15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6"/>
      <c r="B904" s="15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6"/>
      <c r="B905" s="15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6"/>
      <c r="B906" s="15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6"/>
      <c r="B907" s="15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6"/>
      <c r="B908" s="15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6"/>
      <c r="B909" s="15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6"/>
      <c r="B910" s="15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6"/>
      <c r="B911" s="15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6"/>
      <c r="B912" s="15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6"/>
      <c r="B913" s="15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6"/>
      <c r="B914" s="15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6"/>
      <c r="B915" s="15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6"/>
      <c r="B916" s="15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6"/>
      <c r="B917" s="15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6"/>
      <c r="B918" s="15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6"/>
      <c r="B919" s="15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6"/>
      <c r="B920" s="15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6"/>
      <c r="B921" s="15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6"/>
      <c r="B922" s="15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6"/>
      <c r="B923" s="15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6"/>
      <c r="B924" s="15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6"/>
      <c r="B925" s="15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6"/>
      <c r="B926" s="15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6"/>
      <c r="B927" s="15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6"/>
      <c r="B928" s="15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6"/>
      <c r="B929" s="15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6"/>
      <c r="B930" s="15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6"/>
      <c r="B931" s="15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6"/>
      <c r="B932" s="15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6"/>
      <c r="B933" s="15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6"/>
      <c r="B934" s="15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6"/>
      <c r="B935" s="15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6"/>
      <c r="B936" s="15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6"/>
      <c r="B937" s="15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6"/>
      <c r="B938" s="15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6"/>
      <c r="B939" s="15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6"/>
      <c r="B940" s="15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6"/>
      <c r="B941" s="15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6"/>
      <c r="B942" s="15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6"/>
      <c r="B943" s="15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6"/>
      <c r="B944" s="15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6"/>
      <c r="B945" s="15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6"/>
      <c r="B946" s="15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6"/>
      <c r="B947" s="15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6"/>
      <c r="B948" s="15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6"/>
      <c r="B949" s="15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6"/>
      <c r="B950" s="15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6"/>
      <c r="B951" s="15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6"/>
      <c r="B952" s="15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6"/>
      <c r="B953" s="15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6"/>
      <c r="B954" s="15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6"/>
      <c r="B955" s="15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6"/>
      <c r="B956" s="15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6"/>
      <c r="B957" s="15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6"/>
      <c r="B958" s="15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6"/>
      <c r="B959" s="15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6"/>
      <c r="B960" s="15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6"/>
      <c r="B961" s="15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6"/>
      <c r="B962" s="15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6"/>
      <c r="B963" s="15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6"/>
      <c r="B964" s="15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6"/>
      <c r="B965" s="15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6"/>
      <c r="B966" s="15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6"/>
      <c r="B967" s="15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6"/>
      <c r="B968" s="15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6"/>
      <c r="B969" s="15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6"/>
      <c r="B970" s="15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6"/>
      <c r="B971" s="15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6"/>
      <c r="B972" s="15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6"/>
      <c r="B973" s="15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6"/>
      <c r="B974" s="15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6"/>
      <c r="B975" s="15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6"/>
      <c r="B976" s="15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6"/>
      <c r="B977" s="15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6"/>
      <c r="B978" s="15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6"/>
      <c r="B979" s="15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6"/>
      <c r="B980" s="15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6"/>
      <c r="B981" s="15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6"/>
      <c r="B982" s="15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6"/>
      <c r="B983" s="15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6"/>
      <c r="B984" s="15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6"/>
      <c r="B985" s="15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6"/>
      <c r="B986" s="15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6"/>
      <c r="B987" s="15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6"/>
      <c r="B988" s="15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6"/>
      <c r="B989" s="15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6"/>
      <c r="B990" s="15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6"/>
      <c r="B991" s="15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6"/>
      <c r="B992" s="15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6"/>
      <c r="B993" s="15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6"/>
      <c r="B994" s="15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6"/>
      <c r="B995" s="15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6"/>
      <c r="B996" s="15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6"/>
      <c r="B997" s="15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6"/>
      <c r="B998" s="15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6"/>
      <c r="B999" s="15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6"/>
      <c r="B1000" s="15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6"/>
      <c r="B1001" s="15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6"/>
      <c r="B1002" s="15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6"/>
      <c r="B1003" s="15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6"/>
      <c r="B1004" s="15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6"/>
      <c r="B1005" s="15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6"/>
      <c r="B1006" s="15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6"/>
      <c r="B1007" s="15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6"/>
      <c r="B1008" s="15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6"/>
      <c r="B1009" s="15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6"/>
      <c r="B1010" s="15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6"/>
      <c r="B1011" s="15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6"/>
      <c r="B1012" s="15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6"/>
      <c r="B1013" s="15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6"/>
      <c r="B1014" s="15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6"/>
      <c r="B1015" s="15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6"/>
      <c r="B1016" s="15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6"/>
      <c r="B1017" s="15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6"/>
      <c r="B1018" s="15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6"/>
      <c r="B1019" s="15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6"/>
      <c r="B1020" s="15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6"/>
      <c r="B1021" s="15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6"/>
      <c r="B1022" s="15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6"/>
      <c r="B1023" s="15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6"/>
      <c r="B1024" s="15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6"/>
      <c r="B1025" s="15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6"/>
      <c r="B1026" s="15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6"/>
      <c r="B1027" s="15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6"/>
      <c r="B1028" s="15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6"/>
      <c r="B1029" s="15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6"/>
      <c r="B1030" s="15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6"/>
      <c r="B1031" s="15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6"/>
      <c r="B1032" s="15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6"/>
      <c r="B1033" s="15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6"/>
      <c r="B1034" s="15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6"/>
      <c r="B1035" s="15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6"/>
      <c r="B1036" s="15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6"/>
      <c r="B1037" s="15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6"/>
      <c r="B1038" s="15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6"/>
      <c r="B1039" s="15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6"/>
      <c r="B1040" s="15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6"/>
      <c r="B1041" s="15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6"/>
      <c r="B1042" s="15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6"/>
      <c r="B1043" s="15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6"/>
      <c r="B1044" s="15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6"/>
      <c r="B1045" s="15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6"/>
      <c r="B1046" s="15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6"/>
      <c r="B1047" s="15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6"/>
      <c r="B1048" s="15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6"/>
      <c r="B1049" s="15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6"/>
      <c r="B1050" s="15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6"/>
      <c r="B1051" s="15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6"/>
      <c r="B1052" s="15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6"/>
      <c r="B1053" s="15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6"/>
      <c r="B1054" s="15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6"/>
      <c r="B1055" s="15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6"/>
      <c r="B1056" s="15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6"/>
      <c r="B1057" s="15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6"/>
      <c r="B1058" s="15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6"/>
      <c r="B1059" s="15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6"/>
      <c r="B1060" s="15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6"/>
      <c r="B1061" s="15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6"/>
      <c r="B1062" s="15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6"/>
      <c r="B1063" s="15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6"/>
      <c r="B1064" s="15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6"/>
      <c r="B1065" s="15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6"/>
      <c r="B1066" s="15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6"/>
      <c r="B1067" s="15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6"/>
      <c r="B1068" s="15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6"/>
      <c r="B1069" s="15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6"/>
      <c r="B1070" s="15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6"/>
      <c r="B1071" s="15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6"/>
      <c r="B1072" s="15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6"/>
      <c r="B1073" s="15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6"/>
      <c r="B1074" s="15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6"/>
      <c r="B1075" s="15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6"/>
      <c r="B1076" s="15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6"/>
      <c r="B1077" s="15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6"/>
      <c r="B1078" s="15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6"/>
      <c r="B1079" s="15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6"/>
      <c r="B1080" s="15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6"/>
      <c r="B1081" s="15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6"/>
      <c r="B1082" s="15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6"/>
      <c r="B1083" s="15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6"/>
      <c r="B1084" s="15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6"/>
      <c r="B1085" s="15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6"/>
      <c r="B1086" s="15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6"/>
      <c r="B1087" s="15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6"/>
      <c r="B1088" s="15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6"/>
      <c r="B1089" s="15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6"/>
      <c r="B1090" s="15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6"/>
      <c r="B1091" s="15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6"/>
      <c r="B1092" s="15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6"/>
      <c r="B1093" s="15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6"/>
      <c r="B1094" s="15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6"/>
      <c r="B1095" s="15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6"/>
      <c r="B1096" s="15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6"/>
      <c r="B1097" s="15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6"/>
      <c r="B1098" s="15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6"/>
      <c r="B1099" s="15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6"/>
      <c r="B1100" s="15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6"/>
      <c r="B1101" s="15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6"/>
      <c r="B1102" s="15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6"/>
      <c r="B1103" s="15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6"/>
      <c r="B1104" s="15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6"/>
      <c r="B1105" s="15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6"/>
      <c r="B1106" s="15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6"/>
      <c r="B1107" s="15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6"/>
      <c r="B1108" s="15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6"/>
      <c r="B1109" s="15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6"/>
      <c r="B1110" s="15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6"/>
      <c r="B1111" s="15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6"/>
      <c r="B1112" s="15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6"/>
      <c r="B1113" s="15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6"/>
      <c r="B1114" s="15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6"/>
      <c r="B1115" s="15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6"/>
      <c r="B1116" s="15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6"/>
      <c r="B1117" s="15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6"/>
      <c r="B1118" s="15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6"/>
      <c r="B1119" s="15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6"/>
      <c r="B1120" s="15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6"/>
      <c r="B1121" s="15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6"/>
      <c r="B1122" s="15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6"/>
      <c r="B1123" s="15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6"/>
      <c r="B1124" s="15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6"/>
      <c r="B1125" s="15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6"/>
      <c r="B1126" s="15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6"/>
      <c r="B1127" s="15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6"/>
      <c r="B1128" s="15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6"/>
      <c r="B1129" s="15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6"/>
      <c r="B1130" s="15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6"/>
      <c r="B1131" s="15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6"/>
      <c r="B1132" s="15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6"/>
      <c r="B1133" s="15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6"/>
      <c r="B1134" s="15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6"/>
      <c r="B1135" s="15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6"/>
      <c r="B1136" s="15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6"/>
      <c r="B1137" s="15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6"/>
      <c r="B1138" s="15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6"/>
      <c r="B1139" s="15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6"/>
      <c r="B1140" s="15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6"/>
      <c r="B1141" s="15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6"/>
      <c r="B1142" s="15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6"/>
      <c r="B1143" s="15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6"/>
      <c r="B1144" s="15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6"/>
      <c r="B1145" s="15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6"/>
      <c r="B1146" s="15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6"/>
      <c r="B1147" s="15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6"/>
      <c r="B1148" s="15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6"/>
      <c r="B1149" s="15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6"/>
      <c r="B1150" s="15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6"/>
      <c r="B1151" s="15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6"/>
      <c r="B1152" s="15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6"/>
      <c r="B1153" s="15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6"/>
      <c r="B1154" s="15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6"/>
      <c r="B1155" s="15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6"/>
      <c r="B1156" s="15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6"/>
      <c r="B1157" s="15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6"/>
      <c r="B1158" s="15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6"/>
      <c r="B1159" s="15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6"/>
      <c r="B1160" s="15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6"/>
      <c r="B1161" s="15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6"/>
      <c r="B1162" s="15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6"/>
      <c r="B1163" s="15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6"/>
      <c r="B1164" s="15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6"/>
      <c r="B1165" s="15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6"/>
      <c r="B1166" s="15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6"/>
      <c r="B1167" s="15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6"/>
      <c r="B1168" s="15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6"/>
      <c r="B1169" s="15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6"/>
      <c r="B1170" s="15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6"/>
      <c r="B1171" s="15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6"/>
      <c r="B1172" s="15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6"/>
      <c r="B1173" s="15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6"/>
      <c r="B1174" s="15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6"/>
      <c r="B1175" s="15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6"/>
      <c r="B1176" s="15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6"/>
      <c r="B1177" s="15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6"/>
      <c r="B1178" s="15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6"/>
      <c r="B1179" s="15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6"/>
      <c r="B1180" s="15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6"/>
      <c r="B1181" s="15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6"/>
      <c r="B1182" s="15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6"/>
      <c r="B1183" s="15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6"/>
      <c r="B1184" s="15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6"/>
      <c r="B1185" s="15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6"/>
      <c r="B1186" s="15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6"/>
      <c r="B1187" s="15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6"/>
      <c r="B1188" s="15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6"/>
      <c r="B1189" s="15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6"/>
      <c r="B1190" s="15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6"/>
      <c r="B1191" s="15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6"/>
      <c r="B1192" s="15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6"/>
      <c r="B1193" s="15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6"/>
      <c r="B1194" s="15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6"/>
      <c r="B1195" s="15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6"/>
      <c r="B1196" s="15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6"/>
      <c r="B1197" s="15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6"/>
      <c r="B1198" s="15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6"/>
      <c r="B1199" s="15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6"/>
      <c r="B1200" s="15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6"/>
      <c r="B1201" s="15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6"/>
      <c r="B1202" s="15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6"/>
      <c r="B1203" s="15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6"/>
      <c r="B1204" s="15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6"/>
      <c r="B1205" s="15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6"/>
      <c r="B1206" s="15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6"/>
      <c r="B1207" s="15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6"/>
      <c r="B1208" s="15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6"/>
      <c r="B1209" s="15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6"/>
      <c r="B1210" s="15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6"/>
      <c r="B1211" s="15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6"/>
      <c r="B1212" s="15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6"/>
      <c r="B1213" s="15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6"/>
      <c r="B1214" s="15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6"/>
      <c r="B1215" s="15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6"/>
      <c r="B1216" s="15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6"/>
      <c r="B1217" s="15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6"/>
      <c r="B1218" s="15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6"/>
      <c r="B1219" s="15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6"/>
      <c r="B1220" s="15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6"/>
      <c r="B1221" s="15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6"/>
      <c r="B1222" s="15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6"/>
      <c r="B1223" s="15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6"/>
      <c r="B1224" s="15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6"/>
      <c r="B1225" s="15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6"/>
      <c r="B1226" s="15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6"/>
      <c r="B1227" s="15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6"/>
      <c r="B1228" s="15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6"/>
      <c r="B1229" s="15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6"/>
      <c r="B1230" s="15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6"/>
      <c r="B1231" s="15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6"/>
      <c r="B1232" s="15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6"/>
      <c r="B1233" s="15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6"/>
      <c r="B1234" s="15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6"/>
      <c r="B1235" s="15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6"/>
      <c r="B1236" s="15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6"/>
      <c r="B1237" s="15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6"/>
      <c r="B1238" s="15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6"/>
      <c r="B1239" s="15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6"/>
      <c r="B1240" s="15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6"/>
      <c r="B1241" s="15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6"/>
      <c r="B1242" s="15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6"/>
      <c r="B1243" s="15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6"/>
      <c r="B1244" s="15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6"/>
      <c r="B1245" s="15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6"/>
      <c r="B1246" s="15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6"/>
      <c r="B1247" s="15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6"/>
      <c r="B1248" s="15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6"/>
      <c r="B1249" s="15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6"/>
      <c r="B1250" s="15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6"/>
      <c r="B1251" s="15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6"/>
      <c r="B1252" s="15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6"/>
      <c r="B1253" s="15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6"/>
      <c r="B1254" s="15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6"/>
      <c r="B1255" s="15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6"/>
      <c r="B1256" s="15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6"/>
      <c r="B1257" s="15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6"/>
      <c r="B1258" s="15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6"/>
      <c r="B1259" s="15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6"/>
      <c r="B1260" s="15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6"/>
      <c r="B1261" s="15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6"/>
      <c r="B1262" s="15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6"/>
      <c r="B1263" s="15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6"/>
      <c r="B1264" s="15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6"/>
      <c r="B1265" s="15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6"/>
      <c r="B1266" s="15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6"/>
      <c r="B1267" s="15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6"/>
      <c r="B1268" s="15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6"/>
      <c r="B1269" s="15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6"/>
      <c r="B1270" s="15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6"/>
      <c r="B1271" s="15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6"/>
      <c r="B1272" s="15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6"/>
      <c r="B1273" s="15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6"/>
      <c r="B1274" s="15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6"/>
      <c r="B1275" s="15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6"/>
      <c r="B1276" s="15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6"/>
      <c r="B1277" s="15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6"/>
      <c r="B1278" s="15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6"/>
      <c r="B1279" s="15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6"/>
      <c r="B1280" s="15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6"/>
      <c r="B1281" s="15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6"/>
      <c r="B1282" s="15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6"/>
      <c r="B1283" s="15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6"/>
      <c r="B1284" s="15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6"/>
      <c r="B1285" s="15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6"/>
      <c r="B1286" s="15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6"/>
      <c r="B1287" s="15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6"/>
      <c r="B1288" s="15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6"/>
      <c r="B1289" s="15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6"/>
      <c r="B1290" s="15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6"/>
      <c r="B1291" s="15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6"/>
      <c r="B1292" s="15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6"/>
      <c r="B1293" s="15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6"/>
      <c r="B1294" s="15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6"/>
      <c r="B1295" s="15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6"/>
      <c r="B1296" s="15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6"/>
      <c r="B1297" s="15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6"/>
      <c r="B1298" s="15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6"/>
      <c r="B1299" s="15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6"/>
      <c r="B1300" s="15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6"/>
      <c r="B1301" s="15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6"/>
      <c r="B1302" s="15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6"/>
      <c r="B1303" s="15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6"/>
      <c r="B1304" s="15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6"/>
      <c r="B1305" s="15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6"/>
      <c r="B1306" s="15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6"/>
      <c r="B1307" s="15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6"/>
      <c r="B1308" s="15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6"/>
      <c r="B1309" s="15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6"/>
      <c r="B1310" s="15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6"/>
      <c r="B1311" s="15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6"/>
      <c r="B1312" s="15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6"/>
      <c r="B1313" s="15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6"/>
      <c r="B1314" s="15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6"/>
      <c r="B1315" s="15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6"/>
      <c r="B1316" s="15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6"/>
      <c r="B1317" s="15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6"/>
      <c r="B1318" s="15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6"/>
      <c r="B1319" s="15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6"/>
      <c r="B1320" s="15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6"/>
      <c r="B1321" s="15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6"/>
      <c r="B1322" s="15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6"/>
      <c r="B1323" s="15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6"/>
      <c r="B1324" s="15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6"/>
      <c r="B1325" s="15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6"/>
      <c r="B1326" s="15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6"/>
      <c r="B1327" s="15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6"/>
      <c r="B1328" s="15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6"/>
      <c r="B1329" s="15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6"/>
      <c r="B1330" s="15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6"/>
      <c r="B1331" s="15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6"/>
      <c r="B1332" s="15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6"/>
      <c r="B1333" s="15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6"/>
      <c r="B1334" s="15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6"/>
      <c r="B1335" s="15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6"/>
      <c r="B1336" s="15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6"/>
      <c r="B1337" s="15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6"/>
      <c r="B1338" s="15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6"/>
      <c r="B1339" s="15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6"/>
      <c r="B1340" s="15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6"/>
      <c r="B1341" s="15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6"/>
      <c r="B1342" s="15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6"/>
      <c r="B1343" s="15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6"/>
      <c r="B1344" s="15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6"/>
      <c r="B1345" s="15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6"/>
      <c r="B1346" s="15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6"/>
      <c r="B1347" s="15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6"/>
      <c r="B1348" s="15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6"/>
      <c r="B1349" s="15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6"/>
      <c r="B1350" s="15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6"/>
      <c r="B1351" s="15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6"/>
      <c r="B1352" s="15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6"/>
      <c r="B1353" s="15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6"/>
      <c r="B1354" s="15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6"/>
      <c r="B1355" s="15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6"/>
      <c r="B1356" s="15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6"/>
      <c r="B1357" s="15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6"/>
      <c r="B1358" s="15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6"/>
      <c r="B1359" s="15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6"/>
      <c r="B1360" s="15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6"/>
      <c r="B1361" s="15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6"/>
      <c r="B1362" s="15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6"/>
      <c r="B1363" s="15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6"/>
      <c r="B1364" s="15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6"/>
      <c r="B1365" s="15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6"/>
      <c r="B1366" s="15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6"/>
      <c r="B1367" s="15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6"/>
      <c r="B1368" s="15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6"/>
      <c r="B1369" s="15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6"/>
      <c r="B1370" s="15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6"/>
      <c r="B1371" s="15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6"/>
      <c r="B1372" s="15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6"/>
      <c r="B1373" s="15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6"/>
      <c r="B1374" s="15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6"/>
      <c r="B1375" s="15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6"/>
      <c r="B1376" s="15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6"/>
      <c r="B1377" s="15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6"/>
      <c r="B1378" s="15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6"/>
      <c r="B1379" s="15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6"/>
      <c r="B1380" s="15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6"/>
      <c r="B1381" s="15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6"/>
      <c r="B1382" s="15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6"/>
      <c r="B1383" s="15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6"/>
      <c r="B1384" s="15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6"/>
      <c r="B1385" s="15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6"/>
      <c r="B1386" s="15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6"/>
      <c r="B1387" s="15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6"/>
      <c r="B1388" s="15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6"/>
      <c r="B1389" s="15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6"/>
      <c r="B1390" s="15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6"/>
      <c r="B1391" s="15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6"/>
      <c r="B1392" s="15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6"/>
      <c r="B1393" s="15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6"/>
      <c r="B1394" s="15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6"/>
      <c r="B1395" s="15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6"/>
      <c r="B1396" s="15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6"/>
      <c r="B1397" s="15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6"/>
      <c r="B1398" s="15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6"/>
      <c r="B1399" s="15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6"/>
      <c r="B1400" s="15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6"/>
      <c r="B1401" s="15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6"/>
      <c r="B1402" s="15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6"/>
      <c r="B1403" s="15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6"/>
      <c r="B1404" s="15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6"/>
      <c r="B1405" s="15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6"/>
      <c r="B1406" s="15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6"/>
      <c r="B1407" s="15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6"/>
      <c r="B1408" s="15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6"/>
      <c r="B1409" s="15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6"/>
      <c r="B1410" s="15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6"/>
      <c r="B1411" s="15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6"/>
      <c r="B1412" s="15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6"/>
      <c r="B1413" s="15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6"/>
      <c r="B1414" s="15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6"/>
      <c r="B1415" s="15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6"/>
      <c r="B1416" s="15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6"/>
      <c r="B1417" s="15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6"/>
      <c r="B1418" s="15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6"/>
      <c r="B1419" s="15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6"/>
      <c r="B1420" s="15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6"/>
      <c r="B1421" s="15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6"/>
      <c r="B1422" s="15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6"/>
      <c r="B1423" s="15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6"/>
      <c r="B1424" s="15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6"/>
      <c r="B1425" s="15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6"/>
      <c r="B1426" s="15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6"/>
      <c r="B1427" s="15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6"/>
      <c r="B1428" s="15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6"/>
      <c r="B1429" s="15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6"/>
      <c r="B1430" s="15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6"/>
      <c r="B1431" s="15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6"/>
      <c r="B1432" s="15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6"/>
      <c r="B1433" s="15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6"/>
      <c r="B1434" s="15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6"/>
      <c r="B1435" s="15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6"/>
      <c r="B1436" s="15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6"/>
      <c r="B1437" s="15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6"/>
      <c r="B1438" s="15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6"/>
      <c r="B1439" s="15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6"/>
      <c r="B1440" s="15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6"/>
      <c r="B1441" s="15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6"/>
      <c r="B1442" s="15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6"/>
      <c r="B1443" s="15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6"/>
      <c r="B1444" s="15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6"/>
      <c r="B1445" s="15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6"/>
      <c r="B1446" s="15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6"/>
      <c r="B1447" s="15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6"/>
      <c r="B1448" s="15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6"/>
      <c r="B1449" s="15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6"/>
      <c r="B1450" s="15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6"/>
      <c r="B1451" s="15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6"/>
      <c r="B1452" s="15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6"/>
      <c r="B1453" s="15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6"/>
      <c r="B1454" s="15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6"/>
      <c r="B1455" s="15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6"/>
      <c r="B1456" s="15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6"/>
      <c r="B1457" s="15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6"/>
      <c r="B1458" s="15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6"/>
      <c r="B1459" s="15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6"/>
      <c r="B1460" s="15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6"/>
      <c r="B1461" s="15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6"/>
      <c r="B1462" s="15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6"/>
      <c r="B1463" s="15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6"/>
      <c r="B1464" s="15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6"/>
      <c r="B1465" s="15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6"/>
      <c r="B1466" s="15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6"/>
      <c r="B1467" s="15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6"/>
      <c r="B1468" s="15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6"/>
      <c r="B1469" s="15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6"/>
      <c r="B1470" s="15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6"/>
      <c r="B1471" s="15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6"/>
      <c r="B1472" s="15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6"/>
      <c r="B1473" s="15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6"/>
      <c r="B1474" s="15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6"/>
      <c r="B1475" s="15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6"/>
      <c r="B1476" s="15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6"/>
      <c r="B1477" s="15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6"/>
      <c r="B1478" s="15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6"/>
      <c r="B1479" s="15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6"/>
      <c r="B1480" s="15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6"/>
      <c r="B1481" s="15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6"/>
      <c r="B1482" s="15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6"/>
      <c r="B1483" s="15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6"/>
      <c r="B1484" s="15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6"/>
      <c r="B1485" s="15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6"/>
      <c r="B1486" s="15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6"/>
      <c r="B1487" s="15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6"/>
      <c r="B1488" s="15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6"/>
      <c r="B1489" s="15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6"/>
      <c r="B1490" s="15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6"/>
      <c r="B1491" s="15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6"/>
      <c r="B1492" s="15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6"/>
      <c r="B1493" s="15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6"/>
      <c r="B1494" s="15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6"/>
      <c r="B1495" s="15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6"/>
      <c r="B1496" s="15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6"/>
      <c r="B1497" s="15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6"/>
      <c r="B1498" s="15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6"/>
      <c r="B1499" s="15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6"/>
      <c r="B1500" s="15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6"/>
      <c r="B1501" s="15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6"/>
      <c r="B1502" s="15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6"/>
      <c r="B1503" s="15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6"/>
      <c r="B1504" s="15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6"/>
      <c r="B1505" s="15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6"/>
      <c r="B1506" s="15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6"/>
      <c r="B1507" s="15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6"/>
      <c r="B1508" s="15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6"/>
      <c r="B1509" s="15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6"/>
      <c r="B1510" s="15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6"/>
      <c r="B1511" s="15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6"/>
      <c r="B1512" s="15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6"/>
      <c r="B1513" s="15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6"/>
      <c r="B1514" s="15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6"/>
      <c r="B1515" s="15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6"/>
      <c r="B1516" s="15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6"/>
      <c r="B1517" s="15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6"/>
      <c r="B1518" s="15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6"/>
      <c r="B1519" s="15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6"/>
      <c r="B1520" s="15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6"/>
      <c r="B1521" s="15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6"/>
      <c r="B1522" s="15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6"/>
      <c r="B1523" s="15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6"/>
      <c r="B1524" s="15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6"/>
      <c r="B1525" s="15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6"/>
      <c r="B1526" s="15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6"/>
      <c r="B1527" s="15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6"/>
      <c r="B1528" s="15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6"/>
      <c r="B1529" s="15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6"/>
      <c r="B1530" s="15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6"/>
      <c r="B1531" s="15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6"/>
      <c r="B1532" s="15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6"/>
      <c r="B1533" s="15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6"/>
      <c r="B1534" s="15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6"/>
      <c r="B1535" s="15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6"/>
      <c r="B1536" s="15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6"/>
      <c r="B1537" s="15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6"/>
      <c r="B1538" s="15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6"/>
      <c r="B1539" s="15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6"/>
      <c r="B1540" s="15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6"/>
      <c r="B1541" s="15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6"/>
      <c r="B1542" s="15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6"/>
      <c r="B1543" s="15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6"/>
      <c r="B1544" s="15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6"/>
      <c r="B1545" s="15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6"/>
      <c r="B1546" s="15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6"/>
      <c r="B1547" s="15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6"/>
      <c r="B1548" s="15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6"/>
      <c r="B1549" s="15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6"/>
      <c r="B1550" s="15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6"/>
      <c r="B1551" s="15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6"/>
      <c r="B1552" s="15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6"/>
      <c r="B1553" s="15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6"/>
      <c r="B1554" s="15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6"/>
      <c r="B1555" s="15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6"/>
      <c r="B1556" s="15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6"/>
      <c r="B1557" s="15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6"/>
      <c r="B1558" s="15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6"/>
      <c r="B1559" s="15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6"/>
      <c r="B1560" s="15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6"/>
      <c r="B1561" s="15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6"/>
      <c r="B1562" s="15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6"/>
      <c r="B1563" s="15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6"/>
      <c r="B1564" s="15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6"/>
      <c r="B1565" s="15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6"/>
      <c r="B1566" s="15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6"/>
      <c r="B1567" s="15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6"/>
      <c r="B1568" s="15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6"/>
      <c r="B1569" s="15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6"/>
      <c r="B1570" s="15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6"/>
      <c r="B1571" s="15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6"/>
      <c r="B1572" s="15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6"/>
      <c r="B1573" s="15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6"/>
      <c r="B1574" s="15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6"/>
      <c r="B1575" s="15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6"/>
      <c r="B1576" s="15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6"/>
      <c r="B1577" s="15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6"/>
      <c r="B1578" s="15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6"/>
      <c r="B1579" s="15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6"/>
      <c r="B1580" s="15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6"/>
      <c r="B1581" s="15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6"/>
      <c r="B1582" s="15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6"/>
      <c r="B1583" s="15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6"/>
      <c r="B1584" s="15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6"/>
      <c r="B1585" s="15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6"/>
      <c r="B1586" s="15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6"/>
      <c r="B1587" s="15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6"/>
      <c r="B1588" s="15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6"/>
      <c r="B1589" s="15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6"/>
      <c r="B1590" s="15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6"/>
      <c r="B1591" s="15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6"/>
      <c r="B1592" s="15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6"/>
      <c r="B1593" s="15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6"/>
      <c r="B1594" s="15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6"/>
      <c r="B1595" s="15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6"/>
      <c r="B1596" s="15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6"/>
      <c r="B1597" s="15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6"/>
      <c r="B1598" s="15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6"/>
      <c r="B1599" s="15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6"/>
      <c r="B1600" s="15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6"/>
      <c r="B1601" s="15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6"/>
      <c r="B1602" s="15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6"/>
      <c r="B1603" s="15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6"/>
      <c r="B1604" s="15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6"/>
      <c r="B1605" s="15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6"/>
      <c r="B1606" s="15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6"/>
      <c r="B1607" s="15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6"/>
      <c r="B1608" s="15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6"/>
      <c r="B1609" s="15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6"/>
      <c r="B1610" s="15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6"/>
      <c r="B1611" s="15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6"/>
      <c r="B1612" s="15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6"/>
      <c r="B1613" s="15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6"/>
      <c r="B1614" s="15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6"/>
      <c r="B1615" s="15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6"/>
      <c r="B1616" s="15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6"/>
      <c r="B1617" s="15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6"/>
      <c r="B1618" s="15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6"/>
      <c r="B1619" s="15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6"/>
      <c r="B1620" s="15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6"/>
      <c r="B1621" s="15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6"/>
      <c r="B1622" s="15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6"/>
      <c r="B1623" s="15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6"/>
      <c r="B1624" s="15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6"/>
      <c r="B1625" s="15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6"/>
      <c r="B1626" s="15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6"/>
      <c r="B1627" s="15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6"/>
      <c r="B1628" s="15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6"/>
      <c r="B1629" s="15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6"/>
      <c r="B1630" s="15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6"/>
      <c r="B1631" s="15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6"/>
      <c r="B1632" s="15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6"/>
      <c r="B1633" s="15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6"/>
      <c r="B1634" s="15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6"/>
      <c r="B1635" s="15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6"/>
      <c r="B1636" s="15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6"/>
      <c r="B1637" s="15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6"/>
      <c r="B1638" s="15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6"/>
      <c r="B1639" s="15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6"/>
      <c r="B1640" s="15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6"/>
      <c r="B1641" s="15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6"/>
      <c r="B1642" s="15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6"/>
      <c r="B1643" s="15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6"/>
      <c r="B1644" s="15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6"/>
      <c r="B1645" s="15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6"/>
      <c r="B1646" s="15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6"/>
      <c r="B1647" s="15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6"/>
      <c r="B1648" s="15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6"/>
      <c r="B1649" s="15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6"/>
      <c r="B1650" s="15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6"/>
      <c r="B1651" s="15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6"/>
      <c r="B1652" s="15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6"/>
      <c r="B1653" s="15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6"/>
      <c r="B1654" s="15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6"/>
      <c r="B1655" s="15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6"/>
      <c r="B1656" s="15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6"/>
      <c r="B1657" s="15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6"/>
      <c r="B1658" s="15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6"/>
      <c r="B1659" s="15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6"/>
      <c r="B1660" s="15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6"/>
      <c r="B1661" s="15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6"/>
      <c r="B1662" s="15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6"/>
      <c r="B1663" s="15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6"/>
      <c r="B1664" s="15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6"/>
      <c r="B1665" s="15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6"/>
      <c r="B1666" s="15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6"/>
      <c r="B1667" s="15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6"/>
      <c r="B1668" s="15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6"/>
      <c r="B1669" s="15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6"/>
      <c r="B1670" s="15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6"/>
      <c r="B1671" s="15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6"/>
      <c r="B1672" s="15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6"/>
      <c r="B1673" s="15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6"/>
      <c r="B1674" s="15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6"/>
      <c r="B1675" s="15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6"/>
      <c r="B1676" s="15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6"/>
      <c r="B1677" s="15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6"/>
      <c r="B1678" s="15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6"/>
      <c r="B1679" s="15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6"/>
      <c r="B1680" s="15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6"/>
      <c r="B1681" s="15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6"/>
      <c r="B1682" s="15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6"/>
      <c r="B1683" s="15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6"/>
      <c r="B1684" s="15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6"/>
      <c r="B1685" s="15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6"/>
      <c r="B1686" s="15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6"/>
      <c r="B1687" s="15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6"/>
      <c r="B1688" s="15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6"/>
      <c r="B1689" s="15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6"/>
      <c r="B1690" s="15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6"/>
      <c r="B1691" s="15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6"/>
      <c r="B1692" s="15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6"/>
      <c r="B1693" s="15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6"/>
      <c r="B1694" s="15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6"/>
      <c r="B1695" s="15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6"/>
      <c r="B1696" s="15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6"/>
      <c r="B1697" s="15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6"/>
      <c r="B1698" s="15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6"/>
      <c r="B1699" s="15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6"/>
      <c r="B1700" s="15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6"/>
      <c r="B1701" s="15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6"/>
      <c r="B1702" s="15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6"/>
      <c r="B1703" s="15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6"/>
      <c r="B1704" s="15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6"/>
      <c r="B1705" s="15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6"/>
      <c r="B1706" s="15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6"/>
      <c r="B1707" s="15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6"/>
      <c r="B1708" s="15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6"/>
      <c r="B1709" s="15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6"/>
      <c r="B1710" s="15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6"/>
      <c r="B1711" s="15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6"/>
      <c r="B1712" s="15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6"/>
      <c r="B1713" s="15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6"/>
      <c r="B1714" s="15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6"/>
      <c r="B1715" s="15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6"/>
      <c r="B1716" s="15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6"/>
      <c r="B1717" s="15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6"/>
      <c r="B1718" s="15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6"/>
      <c r="B1719" s="15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6"/>
      <c r="B1720" s="15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6"/>
      <c r="B1721" s="15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6"/>
      <c r="B1722" s="15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6"/>
      <c r="B1723" s="15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6"/>
      <c r="B1724" s="15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6"/>
      <c r="B1725" s="15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6"/>
      <c r="B1726" s="15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6"/>
      <c r="B1727" s="15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6"/>
      <c r="B1728" s="15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6"/>
      <c r="B1729" s="15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6"/>
      <c r="B1730" s="15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6"/>
      <c r="B1731" s="15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6"/>
      <c r="B1732" s="15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6"/>
      <c r="B1733" s="15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6"/>
      <c r="B1734" s="15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6"/>
      <c r="B1735" s="15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6"/>
      <c r="B1736" s="15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6"/>
      <c r="B1737" s="15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6"/>
      <c r="B1738" s="15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6"/>
      <c r="B1739" s="15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6"/>
      <c r="B1740" s="15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6"/>
      <c r="B1741" s="15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6"/>
      <c r="B1742" s="15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6"/>
      <c r="B1743" s="15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6"/>
      <c r="B1744" s="15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6"/>
      <c r="B1745" s="15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6"/>
      <c r="B1746" s="15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6"/>
      <c r="B1747" s="15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6"/>
      <c r="B1748" s="15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6"/>
      <c r="B1749" s="15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6"/>
      <c r="B1750" s="15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6"/>
      <c r="B1751" s="15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6"/>
      <c r="B1752" s="15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6"/>
      <c r="B1753" s="15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6"/>
      <c r="B1754" s="15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6"/>
      <c r="B1755" s="15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6"/>
      <c r="B1756" s="15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6"/>
      <c r="B1757" s="15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6"/>
      <c r="B1758" s="15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6"/>
      <c r="B1759" s="15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6"/>
      <c r="B1760" s="15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6"/>
      <c r="B1761" s="15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6"/>
      <c r="B1762" s="15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6"/>
      <c r="B1763" s="15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6"/>
      <c r="B1764" s="15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6"/>
      <c r="B1765" s="15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6"/>
      <c r="B1766" s="15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6"/>
      <c r="B1767" s="15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6"/>
      <c r="B1768" s="15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6"/>
      <c r="B1769" s="15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6"/>
      <c r="B1770" s="15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6"/>
      <c r="B1771" s="15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6"/>
      <c r="B1772" s="15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6"/>
      <c r="B1773" s="15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6"/>
      <c r="B1774" s="15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6"/>
      <c r="B1775" s="15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6"/>
      <c r="B1776" s="15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6"/>
      <c r="B1777" s="15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6"/>
      <c r="B1778" s="15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6"/>
      <c r="B1779" s="15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6"/>
      <c r="B1780" s="15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6"/>
      <c r="B1781" s="15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6"/>
      <c r="B1782" s="15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6"/>
      <c r="B1783" s="15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6"/>
      <c r="B1784" s="15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6"/>
      <c r="B1785" s="15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6"/>
      <c r="B1786" s="15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6"/>
      <c r="B1787" s="15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6"/>
      <c r="B1788" s="15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6"/>
      <c r="B1789" s="15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6"/>
      <c r="B1790" s="15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6"/>
      <c r="B1791" s="15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6"/>
      <c r="B1792" s="15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6"/>
      <c r="B1793" s="15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6"/>
      <c r="B1794" s="15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6"/>
      <c r="B1795" s="15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6"/>
      <c r="B1796" s="15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6"/>
      <c r="B1797" s="15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6"/>
      <c r="B1798" s="15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6"/>
      <c r="B1799" s="15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6"/>
      <c r="B1800" s="15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6"/>
      <c r="B1801" s="15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6"/>
      <c r="B1802" s="15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6"/>
      <c r="B1803" s="15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6"/>
      <c r="B1804" s="15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6"/>
      <c r="B1805" s="15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6"/>
      <c r="B1806" s="15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6"/>
      <c r="B1807" s="15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6"/>
      <c r="B1808" s="15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6"/>
      <c r="B1809" s="15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6"/>
      <c r="B1810" s="15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6"/>
      <c r="B1811" s="15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6"/>
      <c r="B1812" s="15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6"/>
      <c r="B1813" s="15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6"/>
      <c r="B1814" s="15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6"/>
      <c r="B1815" s="15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6"/>
      <c r="B1816" s="15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6"/>
      <c r="B1817" s="15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6"/>
      <c r="B1818" s="15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6"/>
      <c r="B1819" s="15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6"/>
      <c r="B1820" s="15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6"/>
      <c r="B1821" s="15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6"/>
      <c r="B1822" s="15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6"/>
      <c r="B1823" s="15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6"/>
      <c r="B1824" s="15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6"/>
      <c r="B1825" s="15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6"/>
      <c r="B1826" s="15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6"/>
      <c r="B1827" s="15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6"/>
      <c r="B1828" s="15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6"/>
      <c r="B1829" s="15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6"/>
      <c r="B1830" s="15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6"/>
      <c r="B1831" s="15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6"/>
      <c r="B1832" s="15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6"/>
      <c r="B1833" s="15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6"/>
      <c r="B1834" s="15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6"/>
      <c r="B1835" s="15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6"/>
      <c r="B1836" s="15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6"/>
      <c r="B1837" s="15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6"/>
      <c r="B1838" s="15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6"/>
      <c r="B1839" s="15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6"/>
      <c r="B1840" s="15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6"/>
      <c r="B1841" s="15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6"/>
      <c r="B1842" s="15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6"/>
      <c r="B1843" s="15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6"/>
      <c r="B1844" s="15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6"/>
      <c r="B1845" s="15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6"/>
      <c r="B1846" s="15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6"/>
      <c r="B1847" s="15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6"/>
      <c r="B1848" s="15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6"/>
      <c r="B1849" s="15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6"/>
      <c r="B1850" s="15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6"/>
      <c r="B1851" s="15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6"/>
      <c r="B1852" s="15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6"/>
      <c r="B1853" s="15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6"/>
      <c r="B1854" s="15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6"/>
      <c r="B1855" s="15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6"/>
      <c r="B1856" s="15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6"/>
      <c r="B1857" s="15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6"/>
      <c r="B1858" s="15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6"/>
      <c r="B1859" s="15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6"/>
      <c r="B1860" s="15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6"/>
      <c r="B1861" s="15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6"/>
      <c r="B1862" s="15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6"/>
      <c r="B1863" s="15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6"/>
      <c r="B1864" s="15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6"/>
      <c r="B1865" s="15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6"/>
      <c r="B1866" s="15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6"/>
      <c r="B1867" s="15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6"/>
      <c r="B1868" s="15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6"/>
      <c r="B1869" s="15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6"/>
      <c r="B1870" s="15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6"/>
      <c r="B1871" s="15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6"/>
      <c r="B1872" s="15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6"/>
      <c r="B1873" s="15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6"/>
      <c r="B1874" s="15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6"/>
      <c r="B1875" s="15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6"/>
      <c r="B1876" s="15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6"/>
      <c r="B1877" s="15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6"/>
      <c r="B1878" s="15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6"/>
      <c r="B1879" s="15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6"/>
      <c r="B1880" s="15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6"/>
      <c r="B1881" s="15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6"/>
      <c r="B1882" s="15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6"/>
      <c r="B1883" s="15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6"/>
      <c r="B1884" s="15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6"/>
      <c r="B1885" s="15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6"/>
      <c r="B1886" s="15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6"/>
      <c r="B1887" s="15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6"/>
      <c r="B1888" s="15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6"/>
      <c r="B1889" s="15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6"/>
      <c r="B1890" s="15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6"/>
      <c r="B1891" s="15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6"/>
      <c r="B1892" s="15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6"/>
      <c r="B1893" s="15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6"/>
      <c r="B1894" s="15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6"/>
      <c r="B1895" s="15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6"/>
      <c r="B1896" s="15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6"/>
      <c r="B1897" s="15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6"/>
      <c r="B1898" s="15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6"/>
      <c r="B1899" s="15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6"/>
      <c r="B1900" s="15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6"/>
      <c r="B1901" s="15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6"/>
      <c r="B1902" s="15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6"/>
      <c r="B1903" s="15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6"/>
      <c r="B1904" s="15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6"/>
      <c r="B1905" s="15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6"/>
      <c r="B1906" s="15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6"/>
      <c r="B1907" s="15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6"/>
      <c r="B1908" s="15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6"/>
      <c r="B1909" s="15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6"/>
      <c r="B1910" s="15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6"/>
      <c r="B1911" s="15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6"/>
      <c r="B1912" s="15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6"/>
      <c r="B1913" s="15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6"/>
      <c r="B1914" s="15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6"/>
      <c r="B1915" s="15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6"/>
      <c r="B1916" s="15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6"/>
      <c r="B1917" s="15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6"/>
      <c r="B1918" s="15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6"/>
      <c r="B1919" s="15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6"/>
      <c r="B1920" s="15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6"/>
      <c r="B1921" s="15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6"/>
      <c r="B1922" s="15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6"/>
      <c r="B1923" s="15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6"/>
      <c r="B1924" s="15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6"/>
      <c r="B1925" s="15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6"/>
      <c r="B1926" s="15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6"/>
      <c r="B1927" s="15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6"/>
      <c r="B1928" s="15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6"/>
      <c r="B1929" s="15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6"/>
      <c r="B1930" s="15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6"/>
      <c r="B1931" s="15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6"/>
      <c r="B1932" s="15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6"/>
      <c r="B1933" s="15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6"/>
      <c r="B1934" s="15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6"/>
      <c r="B1935" s="15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6"/>
      <c r="B1936" s="15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6"/>
      <c r="B1937" s="15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6"/>
      <c r="B1938" s="15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6"/>
      <c r="B1939" s="15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6"/>
      <c r="B1940" s="15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6"/>
      <c r="B1941" s="15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6"/>
      <c r="B1942" s="15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6"/>
      <c r="B1943" s="15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6"/>
      <c r="B1944" s="15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6"/>
      <c r="B1945" s="15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6"/>
      <c r="B1946" s="15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6"/>
      <c r="B1947" s="15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6"/>
      <c r="B1948" s="15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6"/>
      <c r="B1949" s="15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6"/>
      <c r="B1950" s="15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6"/>
      <c r="B1951" s="15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6"/>
      <c r="B1952" s="15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6"/>
      <c r="B1953" s="15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6"/>
      <c r="B1954" s="15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6"/>
      <c r="B1955" s="15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6"/>
      <c r="B1956" s="15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6"/>
      <c r="B1957" s="15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6"/>
      <c r="B1958" s="15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6"/>
      <c r="B1959" s="15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6"/>
      <c r="B1960" s="15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6"/>
      <c r="B1961" s="15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6"/>
      <c r="B1962" s="15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6"/>
      <c r="B1963" s="15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6"/>
      <c r="B1964" s="15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6"/>
      <c r="B1965" s="15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6"/>
      <c r="B1966" s="15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6"/>
      <c r="B1967" s="15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6"/>
      <c r="B1968" s="15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6"/>
      <c r="B1969" s="15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6"/>
      <c r="B1970" s="15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6"/>
      <c r="B1971" s="15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6"/>
      <c r="B1972" s="15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6"/>
      <c r="B1973" s="15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6"/>
      <c r="B1974" s="15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6"/>
      <c r="B1975" s="15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6"/>
      <c r="B1976" s="15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6"/>
      <c r="B1977" s="15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6"/>
      <c r="B1978" s="15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6"/>
      <c r="B1979" s="15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6"/>
      <c r="B1980" s="15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6"/>
      <c r="B1981" s="15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6"/>
      <c r="B1982" s="15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6"/>
      <c r="B1983" s="15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6"/>
      <c r="B1984" s="15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6"/>
      <c r="B1985" s="15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6"/>
      <c r="B1986" s="15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6"/>
      <c r="B1987" s="15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6"/>
      <c r="B1988" s="15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6"/>
      <c r="B1989" s="15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6"/>
      <c r="B1990" s="15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6"/>
      <c r="B1991" s="15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6"/>
      <c r="B1992" s="15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6"/>
      <c r="B1993" s="15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6"/>
      <c r="B1994" s="15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6"/>
      <c r="B1995" s="15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6"/>
      <c r="B1996" s="15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6"/>
      <c r="B1997" s="15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6"/>
      <c r="B1998" s="15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6"/>
      <c r="B1999" s="15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6"/>
      <c r="B2000" s="15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6"/>
      <c r="B2001" s="15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6"/>
      <c r="B2002" s="15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6"/>
      <c r="B2003" s="15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6"/>
      <c r="B2004" s="15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6"/>
      <c r="B2005" s="15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6"/>
      <c r="B2006" s="15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6"/>
      <c r="B2007" s="15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6"/>
      <c r="B2008" s="15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6"/>
      <c r="B2009" s="15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6"/>
      <c r="B2010" s="15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6"/>
      <c r="B2011" s="15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6"/>
      <c r="B2012" s="15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6"/>
      <c r="B2013" s="15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6"/>
      <c r="B2014" s="15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6"/>
      <c r="B2015" s="15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6"/>
      <c r="B2016" s="15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6"/>
      <c r="B2017" s="15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6"/>
      <c r="B2018" s="15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6"/>
      <c r="B2019" s="15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6"/>
      <c r="B2020" s="15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6"/>
      <c r="B2021" s="15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6"/>
      <c r="B2022" s="15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6"/>
      <c r="B2023" s="15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6"/>
      <c r="B2024" s="15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6"/>
      <c r="B2025" s="15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6"/>
      <c r="B2026" s="15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6"/>
      <c r="B2027" s="15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6"/>
      <c r="B2028" s="15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6"/>
      <c r="B2029" s="15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6"/>
      <c r="B2030" s="15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6"/>
      <c r="B2031" s="15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6"/>
      <c r="B2032" s="15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6"/>
      <c r="B2033" s="15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6"/>
      <c r="B2034" s="15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6"/>
      <c r="B2035" s="15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6"/>
      <c r="B2036" s="15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6"/>
      <c r="B2037" s="15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6"/>
      <c r="B2038" s="15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6"/>
      <c r="B2039" s="15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6"/>
      <c r="B2040" s="15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6"/>
      <c r="B2041" s="15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6"/>
      <c r="B2042" s="15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6"/>
      <c r="B2043" s="15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6"/>
      <c r="B2044" s="15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6"/>
      <c r="B2045" s="15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6"/>
      <c r="B2046" s="15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6"/>
      <c r="B2047" s="15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6"/>
      <c r="B2048" s="15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6"/>
      <c r="B2049" s="15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6"/>
      <c r="B2050" s="15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6"/>
      <c r="B2051" s="15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6"/>
      <c r="B2052" s="15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6"/>
      <c r="B2053" s="15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6"/>
      <c r="B2054" s="15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6"/>
      <c r="B2055" s="15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6"/>
      <c r="B2056" s="15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6"/>
      <c r="B2057" s="15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6"/>
      <c r="B2058" s="15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6"/>
      <c r="B2059" s="15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6"/>
      <c r="B2060" s="15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6"/>
      <c r="B2061" s="15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6"/>
      <c r="B2062" s="15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6"/>
      <c r="B2063" s="15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6"/>
      <c r="B2064" s="15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6"/>
      <c r="B2065" s="15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6"/>
      <c r="B2066" s="15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6"/>
      <c r="B2067" s="15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6"/>
      <c r="B2068" s="15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6"/>
      <c r="B2069" s="15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6"/>
      <c r="B2070" s="15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6"/>
      <c r="B2071" s="15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6"/>
      <c r="B2072" s="15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6"/>
      <c r="B2073" s="15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6"/>
      <c r="B2074" s="15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6"/>
      <c r="B2075" s="15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6"/>
      <c r="B2076" s="15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6"/>
      <c r="B2077" s="15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6"/>
      <c r="B2078" s="15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6"/>
      <c r="B2079" s="15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6"/>
      <c r="B2080" s="15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6"/>
      <c r="B2081" s="15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6"/>
      <c r="B2082" s="15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6"/>
      <c r="B2083" s="15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6"/>
      <c r="B2084" s="15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6"/>
      <c r="B2085" s="15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6"/>
      <c r="B2086" s="15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6"/>
      <c r="B2087" s="15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6"/>
      <c r="B2088" s="15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6"/>
      <c r="B2089" s="15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6"/>
      <c r="B2090" s="15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6"/>
      <c r="B2091" s="15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6"/>
      <c r="B2092" s="15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6"/>
      <c r="B2093" s="15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6"/>
      <c r="B2094" s="15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6"/>
      <c r="B2095" s="15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6"/>
      <c r="B2096" s="15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6"/>
      <c r="B2097" s="15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6"/>
      <c r="B2098" s="15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6"/>
      <c r="B2099" s="15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6"/>
      <c r="B2100" s="15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6"/>
      <c r="B2101" s="15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6"/>
      <c r="B2102" s="15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6"/>
      <c r="B2103" s="15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6"/>
      <c r="B2104" s="15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6"/>
      <c r="B2105" s="15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6"/>
      <c r="B2106" s="15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6"/>
      <c r="B2107" s="15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6"/>
      <c r="B2108" s="15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6"/>
      <c r="B2109" s="15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6"/>
      <c r="B2110" s="15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6"/>
      <c r="B2111" s="15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6"/>
      <c r="B2112" s="15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6"/>
      <c r="B2113" s="15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6"/>
      <c r="B2114" s="15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6"/>
      <c r="B2115" s="15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6"/>
      <c r="B2116" s="15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6"/>
      <c r="B2117" s="15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6"/>
      <c r="B2118" s="15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6"/>
      <c r="B2119" s="15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6"/>
      <c r="B2120" s="15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6"/>
      <c r="B2121" s="15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6"/>
      <c r="B2122" s="15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6"/>
      <c r="B2123" s="15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6"/>
      <c r="B2124" s="15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6"/>
      <c r="B2125" s="15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6"/>
      <c r="B2126" s="15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6"/>
      <c r="B2127" s="15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6"/>
      <c r="B2128" s="15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6"/>
      <c r="B2129" s="15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6"/>
      <c r="B2130" s="15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6"/>
      <c r="B2131" s="15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6"/>
      <c r="B2132" s="15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6"/>
      <c r="B2133" s="15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6"/>
      <c r="B2134" s="15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6"/>
      <c r="B2135" s="15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6"/>
      <c r="B2136" s="15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6"/>
      <c r="B2137" s="15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6"/>
      <c r="B2138" s="15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6"/>
      <c r="B2139" s="15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6"/>
      <c r="B2140" s="15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6"/>
      <c r="B2141" s="15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6"/>
      <c r="B2142" s="15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6"/>
      <c r="B2143" s="15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6"/>
      <c r="B2144" s="15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6"/>
      <c r="B2145" s="15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6"/>
      <c r="B2146" s="15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6"/>
      <c r="B2147" s="15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6"/>
      <c r="B2148" s="15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6"/>
      <c r="B2149" s="15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6"/>
      <c r="B2150" s="15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6"/>
      <c r="B2151" s="15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6"/>
      <c r="B2152" s="15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6"/>
      <c r="B2153" s="15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6"/>
      <c r="B2154" s="15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6"/>
      <c r="B2155" s="15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6"/>
      <c r="B2156" s="15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6"/>
      <c r="B2157" s="15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6"/>
      <c r="B2158" s="15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6"/>
      <c r="B2159" s="15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6"/>
      <c r="B2160" s="15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6"/>
      <c r="B2161" s="15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6"/>
      <c r="B2162" s="15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6"/>
      <c r="B2163" s="15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6"/>
      <c r="B2164" s="15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6"/>
      <c r="B2165" s="15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6"/>
      <c r="B2166" s="15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6"/>
      <c r="B2167" s="15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6"/>
      <c r="B2168" s="15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6"/>
      <c r="B2169" s="15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6"/>
      <c r="B2170" s="15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6"/>
      <c r="B2171" s="15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6"/>
      <c r="B2172" s="15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6"/>
      <c r="B2173" s="15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6"/>
      <c r="B2174" s="15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6"/>
      <c r="B2175" s="15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6"/>
      <c r="B2176" s="15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6"/>
      <c r="B2177" s="15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6"/>
      <c r="B2178" s="15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6"/>
      <c r="B2179" s="15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6"/>
      <c r="B2180" s="15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6"/>
      <c r="B2181" s="15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6"/>
      <c r="B2182" s="15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6"/>
      <c r="B2183" s="15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6"/>
      <c r="B2184" s="15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6"/>
      <c r="B2185" s="15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6"/>
      <c r="B2186" s="15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6"/>
      <c r="B2187" s="15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6"/>
      <c r="B2188" s="15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6"/>
      <c r="B2189" s="15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6"/>
      <c r="B2190" s="15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6"/>
      <c r="B2191" s="15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6"/>
      <c r="B2192" s="15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6"/>
      <c r="B2193" s="15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6"/>
      <c r="B2194" s="15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6"/>
      <c r="B2195" s="15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6"/>
      <c r="B2196" s="15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6"/>
      <c r="B2197" s="15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6"/>
      <c r="B2198" s="15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6"/>
      <c r="B2199" s="15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6"/>
      <c r="B2200" s="15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6"/>
      <c r="B2201" s="15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6"/>
      <c r="B2202" s="15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6"/>
      <c r="B2203" s="15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6"/>
      <c r="B2204" s="15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6"/>
      <c r="B2205" s="15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6"/>
      <c r="B2206" s="15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6"/>
      <c r="B2207" s="15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6"/>
      <c r="B2208" s="15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6"/>
      <c r="B2209" s="15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6"/>
      <c r="B2210" s="15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6"/>
      <c r="B2211" s="15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6"/>
      <c r="B2212" s="15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6"/>
      <c r="B2213" s="15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6"/>
      <c r="B2214" s="15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6"/>
      <c r="B2215" s="15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6"/>
      <c r="B2216" s="15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6"/>
      <c r="B2217" s="15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6"/>
      <c r="B2218" s="15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6"/>
      <c r="B2219" s="15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6"/>
      <c r="B2220" s="15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6"/>
      <c r="B2221" s="15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6"/>
      <c r="B2222" s="15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6"/>
      <c r="B2223" s="15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6"/>
      <c r="B2224" s="15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6"/>
      <c r="B2225" s="15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6"/>
      <c r="B2226" s="15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6"/>
      <c r="B2227" s="15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6"/>
      <c r="B2228" s="15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6"/>
      <c r="B2229" s="15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6"/>
      <c r="B2230" s="15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6"/>
      <c r="B2231" s="15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6"/>
      <c r="B2232" s="15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6"/>
      <c r="B2233" s="15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6"/>
      <c r="B2234" s="15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6"/>
      <c r="B2235" s="15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6"/>
      <c r="B2236" s="15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6"/>
      <c r="B2237" s="15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6"/>
      <c r="B2238" s="15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6"/>
      <c r="B2239" s="15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6"/>
      <c r="B2240" s="15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6"/>
      <c r="B2241" s="15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6"/>
      <c r="B2242" s="15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6"/>
      <c r="B2243" s="15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6"/>
      <c r="B2244" s="15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6"/>
      <c r="B2245" s="15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6"/>
      <c r="B2246" s="15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6"/>
      <c r="B2247" s="15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6"/>
      <c r="B2248" s="15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6"/>
      <c r="B2249" s="15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6"/>
      <c r="B2250" s="15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6"/>
      <c r="B2251" s="15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6"/>
      <c r="B2252" s="15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6"/>
      <c r="B2253" s="15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6"/>
      <c r="B2254" s="15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6"/>
      <c r="B2255" s="15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6"/>
      <c r="B2256" s="15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6"/>
      <c r="B2257" s="15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6"/>
      <c r="B2258" s="15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6"/>
      <c r="B2259" s="15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6"/>
      <c r="B2260" s="15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6"/>
      <c r="B2261" s="15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6"/>
      <c r="B2262" s="15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6"/>
      <c r="B2263" s="15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6"/>
      <c r="B2264" s="15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6"/>
      <c r="B2265" s="15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6"/>
      <c r="B2266" s="15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6"/>
      <c r="B2267" s="15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6"/>
      <c r="B2268" s="15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6"/>
      <c r="B2269" s="15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6"/>
      <c r="B2270" s="15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6"/>
      <c r="B2271" s="15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6"/>
      <c r="B2272" s="15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6"/>
      <c r="B2273" s="15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6"/>
      <c r="B2274" s="15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6"/>
      <c r="B2275" s="15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6"/>
      <c r="B2276" s="15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6"/>
      <c r="B2277" s="15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6"/>
      <c r="B2278" s="15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6"/>
      <c r="B2279" s="15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6"/>
      <c r="B2280" s="15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6"/>
      <c r="B2281" s="15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6"/>
      <c r="B2282" s="15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6"/>
      <c r="B2283" s="15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6"/>
      <c r="B2284" s="15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6"/>
      <c r="B2285" s="15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6"/>
      <c r="B2286" s="15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6"/>
      <c r="B2287" s="15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6"/>
      <c r="B2288" s="15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6"/>
      <c r="B2289" s="15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6"/>
      <c r="B2290" s="15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6"/>
      <c r="B2291" s="15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6"/>
      <c r="B2292" s="15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6"/>
      <c r="B2293" s="15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6"/>
      <c r="B2294" s="15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6"/>
      <c r="B2295" s="15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6"/>
      <c r="B2296" s="15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6"/>
      <c r="B2297" s="15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6"/>
      <c r="B2298" s="15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6"/>
      <c r="B2299" s="15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6"/>
      <c r="B2300" s="15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6"/>
      <c r="B2301" s="15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6"/>
      <c r="B2302" s="15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6"/>
      <c r="B2303" s="15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6"/>
      <c r="B2304" s="15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6"/>
      <c r="B2305" s="15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6"/>
      <c r="B2306" s="15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6"/>
      <c r="B2307" s="15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6"/>
      <c r="B2308" s="15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6"/>
      <c r="B2309" s="15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6"/>
      <c r="B2310" s="15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6"/>
      <c r="B2311" s="15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6"/>
      <c r="B2312" s="15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6"/>
      <c r="B2313" s="15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6"/>
      <c r="B2314" s="15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6"/>
      <c r="B2315" s="15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6"/>
      <c r="B2316" s="15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6"/>
      <c r="B2317" s="15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6"/>
      <c r="B2318" s="15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6"/>
      <c r="B2319" s="15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6"/>
      <c r="B2320" s="15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6"/>
      <c r="B2321" s="15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6"/>
      <c r="B2322" s="15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6"/>
      <c r="B2323" s="15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6"/>
      <c r="B2324" s="15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6"/>
      <c r="B2325" s="15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6"/>
      <c r="B2326" s="15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6"/>
      <c r="B2327" s="15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6"/>
      <c r="B2328" s="15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6"/>
      <c r="B2329" s="15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6"/>
      <c r="B2330" s="15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6"/>
      <c r="B2331" s="15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6"/>
      <c r="B2332" s="15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6"/>
      <c r="B2333" s="15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6"/>
      <c r="B2334" s="15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6"/>
      <c r="B2335" s="15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6"/>
      <c r="B2336" s="15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6"/>
      <c r="B2337" s="15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6"/>
      <c r="B2338" s="15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6"/>
      <c r="B2339" s="15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6"/>
      <c r="B2340" s="15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6"/>
      <c r="B2341" s="15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6"/>
      <c r="B2342" s="15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6"/>
      <c r="B2343" s="15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6"/>
      <c r="B2344" s="15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6"/>
      <c r="B2345" s="15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6"/>
      <c r="B2346" s="15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6"/>
      <c r="B2347" s="15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6"/>
      <c r="B2348" s="15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6"/>
      <c r="B2349" s="15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6"/>
      <c r="B2350" s="15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6"/>
      <c r="B2351" s="15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6"/>
      <c r="B2352" s="15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6"/>
      <c r="B2353" s="15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6"/>
      <c r="B2354" s="15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6"/>
      <c r="B2355" s="15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6"/>
      <c r="B2356" s="15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6"/>
      <c r="B2357" s="15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6"/>
      <c r="B2358" s="15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6"/>
      <c r="B2359" s="15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6"/>
      <c r="B2360" s="15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6"/>
      <c r="B2361" s="15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6"/>
      <c r="B2362" s="15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6"/>
      <c r="B2363" s="15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6"/>
      <c r="B2364" s="15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6"/>
      <c r="B2365" s="15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6"/>
      <c r="B2366" s="15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6"/>
      <c r="B2367" s="15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6"/>
      <c r="B2368" s="15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6"/>
      <c r="B2369" s="15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6"/>
      <c r="B2370" s="15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6"/>
      <c r="B2371" s="15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6"/>
      <c r="B2372" s="15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6"/>
      <c r="B2373" s="15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6"/>
      <c r="B2374" s="15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6"/>
      <c r="B2375" s="15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6"/>
      <c r="B2376" s="15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6"/>
      <c r="B2377" s="15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6"/>
      <c r="B2378" s="15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6"/>
      <c r="B2379" s="15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6"/>
      <c r="B2380" s="15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6"/>
      <c r="B2381" s="15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6"/>
      <c r="B2382" s="15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6"/>
      <c r="B2383" s="15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6"/>
      <c r="B2384" s="15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6"/>
      <c r="B2385" s="15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6"/>
      <c r="B2386" s="15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6"/>
      <c r="B2387" s="15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6"/>
      <c r="B2388" s="15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6"/>
      <c r="B2389" s="15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6"/>
      <c r="B2390" s="15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6"/>
      <c r="B2391" s="15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6"/>
      <c r="B2392" s="15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6"/>
      <c r="B2393" s="15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6"/>
      <c r="B2394" s="15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6"/>
      <c r="B2395" s="15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6"/>
      <c r="B2396" s="15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6"/>
      <c r="B2397" s="15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6"/>
      <c r="B2398" s="15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6"/>
      <c r="B2399" s="15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6"/>
      <c r="B2400" s="15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6"/>
      <c r="B2401" s="15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6"/>
      <c r="B2402" s="15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6"/>
      <c r="B2403" s="15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6"/>
      <c r="B2404" s="15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6"/>
      <c r="B2405" s="15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6"/>
      <c r="B2406" s="15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6"/>
      <c r="B2407" s="15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6"/>
      <c r="B2408" s="15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6"/>
      <c r="B2409" s="15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6"/>
      <c r="B2410" s="15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6"/>
      <c r="B2411" s="15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6"/>
      <c r="B2412" s="15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6"/>
      <c r="B2413" s="15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6"/>
      <c r="B2414" s="15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6"/>
      <c r="B2415" s="15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6"/>
      <c r="B2416" s="15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6"/>
      <c r="B2417" s="15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6"/>
      <c r="B2418" s="15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6"/>
      <c r="B2419" s="15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6"/>
      <c r="B2420" s="15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6"/>
      <c r="B2421" s="15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6"/>
      <c r="B2422" s="15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6"/>
      <c r="B2423" s="15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6"/>
      <c r="B2424" s="15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6"/>
      <c r="B2425" s="15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6"/>
      <c r="B2426" s="15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6"/>
      <c r="B2427" s="15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6"/>
      <c r="B2428" s="15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6"/>
      <c r="B2429" s="15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6"/>
      <c r="B2430" s="15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6"/>
      <c r="B2431" s="15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6"/>
      <c r="B2432" s="15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6"/>
      <c r="B2433" s="15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6"/>
      <c r="B2434" s="15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6"/>
      <c r="B2435" s="15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6"/>
      <c r="B2436" s="15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6"/>
      <c r="B2437" s="15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6"/>
      <c r="B2438" s="15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6"/>
      <c r="B2439" s="15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6"/>
      <c r="B2440" s="15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6"/>
      <c r="B2441" s="15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6"/>
      <c r="B2442" s="15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6"/>
      <c r="B2443" s="15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6"/>
      <c r="B2444" s="15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6"/>
      <c r="B2445" s="15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6"/>
      <c r="B2446" s="15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6"/>
      <c r="B2447" s="15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6"/>
      <c r="B2448" s="15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6"/>
      <c r="B2449" s="15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6"/>
      <c r="B2450" s="15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6"/>
      <c r="B2451" s="15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6"/>
      <c r="B2452" s="15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6"/>
      <c r="B2453" s="15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6"/>
      <c r="B2454" s="15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6"/>
      <c r="B2455" s="15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6"/>
      <c r="B2456" s="15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6"/>
      <c r="B2457" s="15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6"/>
      <c r="B2458" s="15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6"/>
      <c r="B2459" s="15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6"/>
      <c r="B2460" s="15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6"/>
      <c r="B2461" s="15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6"/>
      <c r="B2462" s="15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6"/>
      <c r="B2463" s="15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6"/>
      <c r="B2464" s="15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6"/>
      <c r="B2465" s="15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6"/>
      <c r="B2466" s="15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6"/>
      <c r="B2467" s="15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6"/>
      <c r="B2468" s="15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6"/>
      <c r="B2469" s="15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6"/>
      <c r="B2470" s="15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6"/>
      <c r="B2471" s="15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6"/>
      <c r="B2472" s="15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6"/>
      <c r="B2473" s="15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6"/>
      <c r="B2474" s="15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6"/>
      <c r="B2475" s="15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6"/>
      <c r="B2476" s="15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6"/>
      <c r="B2477" s="15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6"/>
      <c r="B2478" s="15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6"/>
      <c r="B2479" s="15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6"/>
      <c r="B2480" s="15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6"/>
      <c r="B2481" s="15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6"/>
      <c r="B2482" s="15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6"/>
      <c r="B2483" s="15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6"/>
      <c r="B2484" s="15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6"/>
      <c r="B2485" s="15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6"/>
      <c r="B2486" s="15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6"/>
      <c r="B2487" s="15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6"/>
      <c r="B2488" s="15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6"/>
      <c r="B2489" s="15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6"/>
      <c r="B2490" s="15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6"/>
      <c r="B2491" s="15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6"/>
      <c r="B2492" s="15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6"/>
      <c r="B2493" s="15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6"/>
      <c r="B2494" s="15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6"/>
      <c r="B2495" s="15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6"/>
      <c r="B2496" s="15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6"/>
      <c r="B2497" s="15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6"/>
      <c r="B2498" s="15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6"/>
      <c r="B2499" s="15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6"/>
      <c r="B2500" s="15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6"/>
      <c r="B2501" s="15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6"/>
      <c r="B2502" s="15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6"/>
      <c r="B2503" s="15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6"/>
      <c r="B2504" s="15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6"/>
      <c r="B2505" s="15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6"/>
      <c r="B2506" s="15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6"/>
      <c r="B2507" s="15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6"/>
      <c r="B2508" s="15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6"/>
      <c r="B2509" s="15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6"/>
      <c r="B2510" s="15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6"/>
      <c r="B2511" s="15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6"/>
      <c r="B2512" s="15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6"/>
      <c r="B2513" s="15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6"/>
      <c r="B2514" s="15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6"/>
      <c r="B2515" s="15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6"/>
      <c r="B2516" s="15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6"/>
      <c r="B2517" s="15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6"/>
      <c r="B2518" s="15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6"/>
      <c r="B2519" s="15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6"/>
      <c r="B2520" s="15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6"/>
      <c r="B2521" s="15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6"/>
      <c r="B2522" s="15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6"/>
      <c r="B2523" s="15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6"/>
      <c r="B2524" s="15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6"/>
      <c r="B2525" s="15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6"/>
      <c r="B2526" s="15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6"/>
      <c r="B2527" s="15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6"/>
      <c r="B2528" s="15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6"/>
      <c r="B2529" s="15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6"/>
      <c r="B2530" s="15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6"/>
      <c r="B2531" s="15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6"/>
      <c r="B2532" s="15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6"/>
      <c r="B2533" s="15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6"/>
      <c r="B2534" s="15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6"/>
      <c r="B2535" s="15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6"/>
      <c r="B2536" s="15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6"/>
      <c r="B2537" s="15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6"/>
      <c r="B2538" s="15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6"/>
      <c r="B2539" s="15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6"/>
      <c r="B2540" s="15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6"/>
      <c r="B2541" s="15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6"/>
      <c r="B2542" s="15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6"/>
      <c r="B2543" s="15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6"/>
      <c r="B2544" s="15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6"/>
      <c r="B2545" s="15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6"/>
      <c r="B2546" s="15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6"/>
      <c r="B2547" s="15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6"/>
      <c r="B2548" s="15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6"/>
      <c r="B2549" s="15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6"/>
      <c r="B2550" s="15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6"/>
      <c r="B2551" s="15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6"/>
      <c r="B2552" s="15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6"/>
      <c r="B2553" s="15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6"/>
      <c r="B2554" s="15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6"/>
      <c r="B2555" s="15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6"/>
      <c r="B2556" s="15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6"/>
      <c r="B2557" s="15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6"/>
      <c r="B2558" s="15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6"/>
      <c r="B2559" s="15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6"/>
      <c r="B2560" s="15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6"/>
      <c r="B2561" s="15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6"/>
      <c r="B2562" s="15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6"/>
      <c r="B2563" s="15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6"/>
      <c r="B2564" s="15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6"/>
      <c r="B2565" s="15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6"/>
      <c r="B2566" s="15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6"/>
      <c r="B2567" s="15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6"/>
      <c r="B2568" s="15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6"/>
      <c r="B2569" s="15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6"/>
      <c r="B2570" s="15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6"/>
      <c r="B2571" s="15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6"/>
      <c r="B2572" s="15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6"/>
      <c r="B2573" s="15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6"/>
      <c r="B2574" s="15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6"/>
      <c r="B2575" s="15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6"/>
      <c r="B2576" s="15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6"/>
      <c r="B2577" s="15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6"/>
      <c r="B2578" s="15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6"/>
      <c r="B2579" s="15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6"/>
      <c r="B2580" s="15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6"/>
      <c r="B2581" s="15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6"/>
      <c r="B2582" s="15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6"/>
      <c r="B2583" s="15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6"/>
      <c r="B2584" s="15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6"/>
      <c r="B2585" s="15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6"/>
      <c r="B2586" s="15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6"/>
      <c r="B2587" s="15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6"/>
      <c r="B2588" s="15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6"/>
      <c r="B2589" s="15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6"/>
      <c r="B2590" s="15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6"/>
      <c r="B2591" s="15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6"/>
      <c r="B2592" s="15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6"/>
      <c r="B2593" s="15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6"/>
      <c r="B2594" s="15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6"/>
      <c r="B2595" s="15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6"/>
      <c r="B2596" s="15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6"/>
      <c r="B2597" s="15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6"/>
      <c r="B2598" s="15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6"/>
      <c r="B2599" s="15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6"/>
      <c r="B2600" s="15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6"/>
      <c r="B2601" s="15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6"/>
      <c r="B2602" s="15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6"/>
      <c r="B2603" s="15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6"/>
      <c r="B2604" s="15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6"/>
      <c r="B2605" s="15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6"/>
      <c r="B2606" s="15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6"/>
      <c r="B2607" s="15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6"/>
      <c r="B2608" s="15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6"/>
      <c r="B2609" s="15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6"/>
      <c r="B2610" s="15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6"/>
      <c r="B2611" s="15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6"/>
      <c r="B2612" s="15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6"/>
      <c r="B2613" s="15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6"/>
      <c r="B2614" s="15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6"/>
      <c r="B2615" s="15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6"/>
      <c r="B2616" s="15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6"/>
      <c r="B2617" s="15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6"/>
      <c r="B2618" s="15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6"/>
      <c r="B2619" s="15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6"/>
      <c r="B2620" s="15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6"/>
      <c r="B2621" s="15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6"/>
      <c r="B2622" s="15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6"/>
      <c r="B2623" s="15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6"/>
      <c r="B2624" s="15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6"/>
      <c r="B2625" s="15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6"/>
      <c r="B2626" s="15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6"/>
      <c r="B2627" s="15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6"/>
      <c r="B2628" s="15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6"/>
      <c r="B2629" s="15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6"/>
      <c r="B2630" s="15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6"/>
      <c r="B2631" s="15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6"/>
      <c r="B2632" s="15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6"/>
      <c r="B2633" s="15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6"/>
      <c r="B2634" s="15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6"/>
      <c r="B2635" s="15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6"/>
      <c r="B2636" s="15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6"/>
      <c r="B2637" s="15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6"/>
      <c r="B2638" s="15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6"/>
      <c r="B2639" s="15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6"/>
      <c r="B2640" s="15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6"/>
      <c r="B2641" s="15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6"/>
      <c r="B2642" s="15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6"/>
      <c r="B2643" s="15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6"/>
      <c r="B2644" s="15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6"/>
      <c r="B2645" s="15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6"/>
      <c r="B2646" s="15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6"/>
      <c r="B2647" s="15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6"/>
      <c r="B2648" s="15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6"/>
      <c r="B2649" s="15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6"/>
      <c r="B2650" s="15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6"/>
      <c r="B2651" s="15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6"/>
      <c r="B2652" s="15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6"/>
      <c r="B2653" s="15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6"/>
      <c r="B2654" s="15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6"/>
      <c r="B2655" s="15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6"/>
      <c r="B2656" s="15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6"/>
      <c r="B2657" s="15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6"/>
      <c r="B2658" s="15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6"/>
      <c r="B2659" s="15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6"/>
      <c r="B2660" s="15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6"/>
      <c r="B2661" s="15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6"/>
      <c r="B2662" s="15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6"/>
      <c r="B2663" s="15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6"/>
      <c r="B2664" s="15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6"/>
      <c r="B2665" s="15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6"/>
      <c r="B2666" s="15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6"/>
      <c r="B2667" s="15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6"/>
      <c r="B2668" s="15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6"/>
      <c r="B2669" s="15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6"/>
      <c r="B2670" s="15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6"/>
      <c r="B2671" s="15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6"/>
      <c r="B2672" s="15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6"/>
      <c r="B2673" s="15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6"/>
      <c r="B2674" s="15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6"/>
      <c r="B2675" s="15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6"/>
      <c r="B2676" s="15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6"/>
      <c r="B2677" s="15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6"/>
      <c r="B2678" s="15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6"/>
      <c r="B2679" s="15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6"/>
      <c r="B2680" s="15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6"/>
      <c r="B2681" s="15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6"/>
      <c r="B2682" s="15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6"/>
      <c r="B2683" s="15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6"/>
      <c r="B2684" s="15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6"/>
      <c r="B2685" s="15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6"/>
      <c r="B2686" s="15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6"/>
      <c r="B2687" s="15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6"/>
      <c r="B2688" s="15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6"/>
      <c r="B2689" s="15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6"/>
      <c r="B2690" s="15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6"/>
      <c r="B2691" s="15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6"/>
      <c r="B2692" s="15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6"/>
      <c r="B2693" s="15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6"/>
      <c r="B2694" s="15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6"/>
      <c r="B2695" s="15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6"/>
      <c r="B2696" s="15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6"/>
      <c r="B2697" s="15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6"/>
      <c r="B2698" s="15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6"/>
      <c r="B2699" s="15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6"/>
      <c r="B2700" s="15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6"/>
      <c r="B2701" s="15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6"/>
      <c r="B2702" s="15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6"/>
      <c r="B2703" s="15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6"/>
      <c r="B2704" s="15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6"/>
      <c r="B2705" s="15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6"/>
      <c r="B2706" s="15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6"/>
      <c r="B2707" s="15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6"/>
      <c r="B2708" s="15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6"/>
      <c r="B2709" s="15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6"/>
      <c r="B2710" s="15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6"/>
      <c r="B2711" s="15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6"/>
      <c r="B2712" s="15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6"/>
      <c r="B2713" s="15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6"/>
      <c r="B2714" s="15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6"/>
      <c r="B2715" s="15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6"/>
      <c r="B2716" s="15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6"/>
      <c r="B2717" s="15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6"/>
      <c r="B2718" s="15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6"/>
      <c r="B2719" s="15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6"/>
      <c r="B2720" s="15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6"/>
      <c r="B2721" s="15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6"/>
      <c r="B2722" s="15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6"/>
      <c r="B2723" s="15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6"/>
      <c r="B2724" s="15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6"/>
      <c r="B2725" s="15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6"/>
      <c r="B2726" s="15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6"/>
      <c r="B2727" s="15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6"/>
      <c r="B2728" s="15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6"/>
      <c r="B2729" s="15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6"/>
      <c r="B2730" s="15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6"/>
      <c r="B2731" s="15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6"/>
      <c r="B2732" s="15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6"/>
      <c r="B2733" s="15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6"/>
      <c r="B2734" s="15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6"/>
      <c r="B2735" s="15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6"/>
      <c r="B2736" s="15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6"/>
      <c r="B2737" s="15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6"/>
      <c r="B2738" s="15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6"/>
      <c r="B2739" s="15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6"/>
      <c r="B2740" s="15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6"/>
      <c r="B2741" s="15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6"/>
      <c r="B2742" s="15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6"/>
      <c r="B2743" s="15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6"/>
      <c r="B2744" s="15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6"/>
      <c r="B2745" s="15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6"/>
      <c r="B2746" s="15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6"/>
      <c r="B2747" s="15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6"/>
      <c r="B2748" s="15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6"/>
      <c r="B2749" s="15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6"/>
      <c r="B2750" s="15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6"/>
      <c r="B2751" s="15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6"/>
      <c r="B2752" s="15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6"/>
      <c r="B2753" s="15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6"/>
      <c r="B2754" s="15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6"/>
      <c r="B2755" s="15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6"/>
      <c r="B2756" s="15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6"/>
      <c r="B2757" s="15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6"/>
      <c r="B2758" s="15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6"/>
      <c r="B2759" s="15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6"/>
      <c r="B2760" s="15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6"/>
      <c r="B2761" s="15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6"/>
      <c r="B2762" s="15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6"/>
      <c r="B2763" s="15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6"/>
      <c r="B2764" s="15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6"/>
      <c r="B2765" s="15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6"/>
      <c r="B2766" s="15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6"/>
      <c r="B2767" s="15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6"/>
      <c r="B2768" s="15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6"/>
      <c r="B2769" s="15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6"/>
      <c r="B2770" s="15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6"/>
      <c r="B2771" s="15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6"/>
      <c r="B2772" s="15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6"/>
      <c r="B2773" s="15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6"/>
      <c r="B2774" s="15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6"/>
      <c r="B2775" s="15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6"/>
      <c r="B2776" s="15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6"/>
      <c r="B2777" s="15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6"/>
      <c r="B2778" s="15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6"/>
      <c r="B2779" s="15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6"/>
      <c r="B2780" s="15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6"/>
      <c r="B2781" s="15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6"/>
      <c r="B2782" s="15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6"/>
      <c r="B2783" s="15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6"/>
      <c r="B2784" s="15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6"/>
      <c r="B2785" s="15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6"/>
      <c r="B2786" s="15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6"/>
      <c r="B2787" s="15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6"/>
      <c r="B2788" s="15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6"/>
      <c r="B2789" s="15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6"/>
      <c r="B2790" s="15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6"/>
      <c r="B2791" s="15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6"/>
      <c r="B2792" s="15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6"/>
      <c r="B2793" s="15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6"/>
      <c r="B2794" s="15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6"/>
      <c r="B2795" s="15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6"/>
      <c r="B2796" s="15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6"/>
      <c r="B2797" s="15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6"/>
      <c r="B2798" s="15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6"/>
      <c r="B2799" s="15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6"/>
      <c r="B2800" s="15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6"/>
      <c r="B2801" s="15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6"/>
      <c r="B2802" s="15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6"/>
      <c r="B2803" s="15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6"/>
      <c r="B2804" s="15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6"/>
      <c r="B2805" s="15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6"/>
      <c r="B2806" s="15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6"/>
      <c r="B2807" s="15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6"/>
      <c r="B2808" s="15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6"/>
      <c r="B2809" s="15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6"/>
      <c r="B2810" s="15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6"/>
      <c r="B2811" s="15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6"/>
      <c r="B2812" s="15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6"/>
      <c r="B2813" s="15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6"/>
      <c r="B2814" s="15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6"/>
      <c r="B2815" s="15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6"/>
      <c r="B2816" s="15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6"/>
      <c r="B2817" s="15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6"/>
      <c r="B2818" s="15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6"/>
      <c r="B2819" s="15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6"/>
      <c r="B2820" s="15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6"/>
      <c r="B2821" s="15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6"/>
      <c r="B2822" s="15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6"/>
      <c r="B2823" s="15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6"/>
      <c r="B2824" s="15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6"/>
      <c r="B2825" s="15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6"/>
      <c r="B2826" s="15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6"/>
      <c r="B2827" s="15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6"/>
      <c r="B2828" s="15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6"/>
      <c r="B2829" s="15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6"/>
      <c r="B2830" s="15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6"/>
      <c r="B2831" s="15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6"/>
      <c r="B2832" s="15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6"/>
      <c r="B2833" s="15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6"/>
      <c r="B2834" s="15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6"/>
      <c r="B2835" s="15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6"/>
      <c r="B2836" s="15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6"/>
      <c r="B2837" s="15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6"/>
      <c r="B2838" s="15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6"/>
      <c r="B2839" s="15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6"/>
      <c r="B2840" s="15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6"/>
      <c r="B2841" s="15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6"/>
      <c r="B2842" s="15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6"/>
      <c r="B2843" s="15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6"/>
      <c r="B2844" s="15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6"/>
      <c r="B2845" s="15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6"/>
      <c r="B2846" s="15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6"/>
      <c r="B2847" s="15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6"/>
      <c r="B2848" s="15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6"/>
      <c r="B2849" s="15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6"/>
      <c r="B2850" s="15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6"/>
      <c r="B2851" s="15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6"/>
      <c r="B2852" s="15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6"/>
      <c r="B2853" s="15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6"/>
      <c r="B2854" s="15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6"/>
      <c r="B2855" s="15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6"/>
      <c r="B2856" s="15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6"/>
      <c r="B2857" s="15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6"/>
      <c r="B2858" s="15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6"/>
      <c r="B2859" s="15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6"/>
      <c r="B2860" s="15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6"/>
      <c r="B2861" s="15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6"/>
      <c r="B2862" s="15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6"/>
      <c r="B2863" s="15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6"/>
      <c r="B2864" s="15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6"/>
      <c r="B2865" s="15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6"/>
      <c r="B2866" s="15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6"/>
      <c r="B2867" s="15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6"/>
      <c r="B2868" s="15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6"/>
      <c r="B2869" s="15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6"/>
      <c r="B2870" s="15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6"/>
      <c r="B2871" s="15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6"/>
      <c r="B2872" s="15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6"/>
      <c r="B2873" s="15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6"/>
      <c r="B2874" s="15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6"/>
      <c r="B2875" s="15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6"/>
      <c r="B2876" s="15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6"/>
      <c r="B2877" s="15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6"/>
      <c r="B2878" s="15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6"/>
      <c r="B2879" s="15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6"/>
      <c r="B2880" s="15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6"/>
      <c r="B2881" s="15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6"/>
      <c r="B2882" s="15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6"/>
      <c r="B2883" s="15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6"/>
      <c r="B2884" s="15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6"/>
      <c r="B2885" s="15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6"/>
      <c r="B2886" s="15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6"/>
      <c r="B2887" s="15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6"/>
      <c r="B2888" s="15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6"/>
      <c r="B2889" s="15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6"/>
      <c r="B2890" s="15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6"/>
      <c r="B2891" s="15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6"/>
      <c r="B2892" s="15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6"/>
      <c r="B2893" s="15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6"/>
      <c r="B2894" s="15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6"/>
      <c r="B2895" s="15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6"/>
      <c r="B2896" s="15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6"/>
      <c r="B2897" s="15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6"/>
      <c r="B2898" s="15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6"/>
      <c r="B2899" s="15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6"/>
      <c r="B2900" s="15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6"/>
      <c r="B2901" s="15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6"/>
      <c r="B2902" s="15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6"/>
      <c r="B2903" s="15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6"/>
      <c r="B2904" s="15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6"/>
      <c r="B2905" s="15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6"/>
      <c r="B2906" s="15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6"/>
      <c r="B2907" s="15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6"/>
      <c r="B2908" s="15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6"/>
      <c r="B2909" s="15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6"/>
      <c r="B2910" s="15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6"/>
      <c r="B2911" s="15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6"/>
      <c r="B2912" s="15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6"/>
      <c r="B2913" s="15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6"/>
      <c r="B2914" s="15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6"/>
      <c r="B2915" s="15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6"/>
      <c r="B2916" s="15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6"/>
      <c r="B2917" s="15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6"/>
      <c r="B2918" s="15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6"/>
      <c r="B2919" s="15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6"/>
      <c r="B2920" s="15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6"/>
      <c r="B2921" s="15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6"/>
      <c r="B2922" s="15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6"/>
      <c r="B2923" s="15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6"/>
      <c r="B2924" s="15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6"/>
      <c r="B2925" s="15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6"/>
      <c r="B2926" s="15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6"/>
      <c r="B2927" s="15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6"/>
      <c r="B2928" s="15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6"/>
      <c r="B2929" s="15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6"/>
      <c r="B2930" s="15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6"/>
      <c r="B2931" s="15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6"/>
      <c r="B2932" s="15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6"/>
      <c r="B2933" s="15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6"/>
      <c r="B2934" s="15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6"/>
      <c r="B2935" s="15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6"/>
      <c r="B2936" s="15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6"/>
      <c r="B2937" s="15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6"/>
      <c r="B2938" s="15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6"/>
      <c r="B2939" s="15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6"/>
      <c r="B2940" s="15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6"/>
      <c r="B2941" s="15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6"/>
      <c r="B2942" s="15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6"/>
      <c r="B2943" s="15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6"/>
      <c r="B2944" s="15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6"/>
      <c r="B2945" s="15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6"/>
      <c r="B2946" s="15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6"/>
      <c r="B2947" s="15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6"/>
      <c r="B2948" s="15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6"/>
      <c r="B2949" s="15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6"/>
      <c r="B2950" s="15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6"/>
      <c r="B2951" s="15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6"/>
      <c r="B2952" s="15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6"/>
      <c r="B2953" s="15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6"/>
      <c r="B2954" s="15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6"/>
      <c r="B2955" s="15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6"/>
      <c r="B2956" s="15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6"/>
      <c r="B2957" s="15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6"/>
      <c r="B2958" s="15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6"/>
      <c r="B2959" s="15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6"/>
      <c r="B2960" s="15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6"/>
      <c r="B2961" s="15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6"/>
      <c r="B2962" s="15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6"/>
      <c r="B2963" s="15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6"/>
      <c r="B2964" s="15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6"/>
      <c r="B2965" s="15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6"/>
      <c r="B2966" s="15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6"/>
      <c r="B2967" s="15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6"/>
      <c r="B2968" s="15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6"/>
      <c r="B2969" s="15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6"/>
      <c r="B2970" s="15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6"/>
      <c r="B2971" s="15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6"/>
      <c r="B2972" s="15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6"/>
      <c r="B2973" s="15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6"/>
      <c r="B2974" s="15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6"/>
      <c r="B2975" s="15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6"/>
      <c r="B2976" s="15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6"/>
      <c r="B2977" s="15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6"/>
      <c r="B2978" s="15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6"/>
      <c r="B2979" s="15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6"/>
      <c r="B2980" s="15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6"/>
      <c r="B2981" s="15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6"/>
      <c r="B2982" s="15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6"/>
      <c r="B2983" s="15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6"/>
      <c r="B2984" s="15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6"/>
      <c r="B2985" s="15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6"/>
      <c r="B2986" s="15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6"/>
      <c r="B2987" s="15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6"/>
      <c r="B2988" s="15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6"/>
      <c r="B2989" s="15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6"/>
      <c r="B2990" s="15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6"/>
      <c r="B2991" s="15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6"/>
      <c r="B2992" s="15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6"/>
      <c r="B2993" s="15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6"/>
      <c r="B2994" s="15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6"/>
      <c r="B2995" s="15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6"/>
      <c r="B2996" s="15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6"/>
      <c r="B2997" s="15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6"/>
      <c r="B2998" s="15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6"/>
      <c r="B2999" s="15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6"/>
      <c r="B3000" s="15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6"/>
      <c r="B3001" s="15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6"/>
      <c r="B3002" s="15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6"/>
      <c r="B3003" s="15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6"/>
      <c r="B3004" s="15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6"/>
      <c r="B3005" s="15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6"/>
      <c r="B3006" s="15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6"/>
      <c r="B3007" s="15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6"/>
      <c r="B3008" s="15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6"/>
      <c r="B3009" s="15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6"/>
      <c r="B3010" s="15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6"/>
      <c r="B3011" s="15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6"/>
      <c r="B3012" s="15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6"/>
      <c r="B3013" s="15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6"/>
      <c r="B3014" s="15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6"/>
      <c r="B3015" s="15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6"/>
      <c r="B3016" s="15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6"/>
      <c r="B3017" s="15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6"/>
      <c r="B3018" s="15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6"/>
      <c r="B3019" s="15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6"/>
      <c r="B3020" s="15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6"/>
      <c r="B3021" s="15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6"/>
      <c r="B3022" s="15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6"/>
      <c r="B3023" s="15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6"/>
      <c r="B3024" s="15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6"/>
      <c r="B3025" s="15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6"/>
      <c r="B3026" s="15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6"/>
      <c r="B3027" s="15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6"/>
      <c r="B3028" s="15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6"/>
      <c r="B3029" s="15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6"/>
      <c r="B3030" s="15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6"/>
      <c r="B3031" s="15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6"/>
      <c r="B3032" s="15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6"/>
      <c r="B3033" s="15"/>
      <c r="F3033" s="4"/>
      <c r="G3033" s="4"/>
      <c r="H3033" s="4"/>
      <c r="I3033" s="4"/>
      <c r="J3033" s="4"/>
      <c r="K3033" s="4"/>
      <c r="L3033" s="4"/>
      <c r="M3033" s="4"/>
    </row>
  </sheetData>
  <mergeCells count="174">
    <mergeCell ref="A291:G291"/>
    <mergeCell ref="A292:G292"/>
    <mergeCell ref="A293:G293"/>
    <mergeCell ref="A289:G289"/>
    <mergeCell ref="A290:G290"/>
    <mergeCell ref="D12:E12"/>
    <mergeCell ref="D17:E17"/>
    <mergeCell ref="D13:E13"/>
    <mergeCell ref="A288:G288"/>
    <mergeCell ref="A286:G286"/>
    <mergeCell ref="A287:G287"/>
    <mergeCell ref="A267:G267"/>
    <mergeCell ref="A268:G268"/>
    <mergeCell ref="A269:M269"/>
    <mergeCell ref="A258:G258"/>
    <mergeCell ref="A259:G259"/>
    <mergeCell ref="A260:G260"/>
    <mergeCell ref="A261:G261"/>
    <mergeCell ref="A262:G262"/>
    <mergeCell ref="A263:G263"/>
    <mergeCell ref="A245:G245"/>
    <mergeCell ref="A246:G246"/>
    <mergeCell ref="A247:G247"/>
    <mergeCell ref="A248:G248"/>
    <mergeCell ref="D18:E18"/>
    <mergeCell ref="D16:E16"/>
    <mergeCell ref="D15:E15"/>
    <mergeCell ref="D14:E14"/>
    <mergeCell ref="A282:G282"/>
    <mergeCell ref="A283:G283"/>
    <mergeCell ref="A284:G284"/>
    <mergeCell ref="A285:G285"/>
    <mergeCell ref="A276:G276"/>
    <mergeCell ref="A277:G277"/>
    <mergeCell ref="A278:G278"/>
    <mergeCell ref="A279:G279"/>
    <mergeCell ref="A280:G280"/>
    <mergeCell ref="A281:G281"/>
    <mergeCell ref="A270:G270"/>
    <mergeCell ref="A271:G271"/>
    <mergeCell ref="A272:G272"/>
    <mergeCell ref="A273:G273"/>
    <mergeCell ref="A274:G274"/>
    <mergeCell ref="A275:G275"/>
    <mergeCell ref="A264:G264"/>
    <mergeCell ref="A265:G265"/>
    <mergeCell ref="A266:G266"/>
    <mergeCell ref="A249:M249"/>
    <mergeCell ref="A257:G257"/>
    <mergeCell ref="A239:G239"/>
    <mergeCell ref="A240:G240"/>
    <mergeCell ref="A241:G241"/>
    <mergeCell ref="A242:G242"/>
    <mergeCell ref="A243:G243"/>
    <mergeCell ref="A244:G244"/>
    <mergeCell ref="A230:G230"/>
    <mergeCell ref="A231:M231"/>
    <mergeCell ref="A235:G235"/>
    <mergeCell ref="A236:G236"/>
    <mergeCell ref="A237:G237"/>
    <mergeCell ref="A238:G238"/>
    <mergeCell ref="A224:G224"/>
    <mergeCell ref="A225:G225"/>
    <mergeCell ref="A226:G226"/>
    <mergeCell ref="A227:G227"/>
    <mergeCell ref="A228:G228"/>
    <mergeCell ref="A229:G229"/>
    <mergeCell ref="A218:G218"/>
    <mergeCell ref="A219:G219"/>
    <mergeCell ref="A220:G220"/>
    <mergeCell ref="A221:G221"/>
    <mergeCell ref="A222:G222"/>
    <mergeCell ref="A223:G223"/>
    <mergeCell ref="A198:G198"/>
    <mergeCell ref="A199:G199"/>
    <mergeCell ref="A200:G200"/>
    <mergeCell ref="A201:G201"/>
    <mergeCell ref="A202:M202"/>
    <mergeCell ref="A217:G217"/>
    <mergeCell ref="A192:G192"/>
    <mergeCell ref="A193:G193"/>
    <mergeCell ref="A194:G194"/>
    <mergeCell ref="A195:G195"/>
    <mergeCell ref="A196:G196"/>
    <mergeCell ref="A197:G197"/>
    <mergeCell ref="A179:M179"/>
    <mergeCell ref="A187:G187"/>
    <mergeCell ref="A188:G188"/>
    <mergeCell ref="A189:G189"/>
    <mergeCell ref="A190:G190"/>
    <mergeCell ref="A191:G191"/>
    <mergeCell ref="A173:G173"/>
    <mergeCell ref="A174:G174"/>
    <mergeCell ref="A175:G175"/>
    <mergeCell ref="A176:G176"/>
    <mergeCell ref="A177:G177"/>
    <mergeCell ref="A178:M178"/>
    <mergeCell ref="A167:G167"/>
    <mergeCell ref="A168:G168"/>
    <mergeCell ref="A169:G169"/>
    <mergeCell ref="A170:G170"/>
    <mergeCell ref="A171:G171"/>
    <mergeCell ref="A172:G172"/>
    <mergeCell ref="A131:M131"/>
    <mergeCell ref="A142:M142"/>
    <mergeCell ref="A153:M153"/>
    <mergeCell ref="A164:G164"/>
    <mergeCell ref="A165:G165"/>
    <mergeCell ref="A166:G166"/>
    <mergeCell ref="A125:G125"/>
    <mergeCell ref="A126:G126"/>
    <mergeCell ref="A127:G127"/>
    <mergeCell ref="A128:G128"/>
    <mergeCell ref="A129:G129"/>
    <mergeCell ref="A130:M130"/>
    <mergeCell ref="A119:G119"/>
    <mergeCell ref="A120:G120"/>
    <mergeCell ref="A121:G121"/>
    <mergeCell ref="A122:G122"/>
    <mergeCell ref="A123:G123"/>
    <mergeCell ref="A124:G124"/>
    <mergeCell ref="A114:G114"/>
    <mergeCell ref="A115:G115"/>
    <mergeCell ref="A116:G116"/>
    <mergeCell ref="A117:G117"/>
    <mergeCell ref="A118:G118"/>
    <mergeCell ref="A86:M86"/>
    <mergeCell ref="A91:M91"/>
    <mergeCell ref="A96:M96"/>
    <mergeCell ref="A99:M99"/>
    <mergeCell ref="A102:M102"/>
    <mergeCell ref="A108:M108"/>
    <mergeCell ref="A76:M76"/>
    <mergeCell ref="A81:M81"/>
    <mergeCell ref="A42:G42"/>
    <mergeCell ref="A43:G43"/>
    <mergeCell ref="A44:G44"/>
    <mergeCell ref="A45:M45"/>
    <mergeCell ref="A46:M46"/>
    <mergeCell ref="A55:M55"/>
    <mergeCell ref="A112:M112"/>
    <mergeCell ref="A31:G31"/>
    <mergeCell ref="A32:G32"/>
    <mergeCell ref="A33:G33"/>
    <mergeCell ref="A34:G34"/>
    <mergeCell ref="A35:G35"/>
    <mergeCell ref="A56:M56"/>
    <mergeCell ref="A61:M61"/>
    <mergeCell ref="A66:M66"/>
    <mergeCell ref="A71:M71"/>
    <mergeCell ref="C296:K296"/>
    <mergeCell ref="A1:B1"/>
    <mergeCell ref="H1:L1"/>
    <mergeCell ref="A3:C3"/>
    <mergeCell ref="H3:M3"/>
    <mergeCell ref="L20:M21"/>
    <mergeCell ref="G21:G22"/>
    <mergeCell ref="H21:H22"/>
    <mergeCell ref="I21:I22"/>
    <mergeCell ref="K21:K22"/>
    <mergeCell ref="A24:M24"/>
    <mergeCell ref="A20:A22"/>
    <mergeCell ref="B20:B22"/>
    <mergeCell ref="C20:C22"/>
    <mergeCell ref="D20:D22"/>
    <mergeCell ref="E20:G20"/>
    <mergeCell ref="H20:K20"/>
    <mergeCell ref="A36:G36"/>
    <mergeCell ref="A37:G37"/>
    <mergeCell ref="A38:G38"/>
    <mergeCell ref="A39:G39"/>
    <mergeCell ref="A40:G40"/>
    <mergeCell ref="A41:G41"/>
    <mergeCell ref="A30:G30"/>
  </mergeCells>
  <pageMargins left="0.19685039370078741" right="0.19685039370078741" top="0.51181102362204722" bottom="0.43307086614173229" header="0.31496062992125984" footer="0.2362204724409449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материалами'!FOT</vt:lpstr>
      <vt:lpstr>'ЛСР по форме №4 с материалами'!Ind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Аида</dc:creator>
  <cp:lastModifiedBy>Елисеев Станислав Витальевич</cp:lastModifiedBy>
  <cp:lastPrinted>2015-08-17T08:51:38Z</cp:lastPrinted>
  <dcterms:created xsi:type="dcterms:W3CDTF">2002-02-11T05:58:42Z</dcterms:created>
  <dcterms:modified xsi:type="dcterms:W3CDTF">2016-10-05T07:22:23Z</dcterms:modified>
</cp:coreProperties>
</file>