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905" windowWidth="14805" windowHeight="8010"/>
  </bookViews>
  <sheets>
    <sheet name="Лист3" sheetId="3" r:id="rId1"/>
  </sheets>
  <definedNames>
    <definedName name="_xlnm.Print_Area" localSheetId="0">Лист3!$A$1:$G$105</definedName>
  </definedNames>
  <calcPr calcId="152511" fullPrecision="0"/>
</workbook>
</file>

<file path=xl/calcChain.xml><?xml version="1.0" encoding="utf-8"?>
<calcChain xmlns="http://schemas.openxmlformats.org/spreadsheetml/2006/main">
  <c r="G95" i="3" l="1"/>
  <c r="G96" i="3" s="1"/>
  <c r="G76" i="3"/>
  <c r="G77" i="3" s="1"/>
  <c r="G63" i="3"/>
  <c r="G40" i="3"/>
  <c r="G57" i="3"/>
  <c r="G54" i="3"/>
  <c r="G48" i="3"/>
  <c r="G45" i="3"/>
  <c r="G33" i="3"/>
  <c r="G22" i="3"/>
  <c r="G98" i="3" l="1"/>
  <c r="G100" i="3" s="1"/>
</calcChain>
</file>

<file path=xl/sharedStrings.xml><?xml version="1.0" encoding="utf-8"?>
<sst xmlns="http://schemas.openxmlformats.org/spreadsheetml/2006/main" count="133" uniqueCount="119">
  <si>
    <t>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</si>
  <si>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</si>
  <si>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</si>
  <si>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стоимости:(a+bx)*Kj или (объем строительно-монтажных работ)* проц.</t>
  </si>
  <si>
    <t>Стоимость</t>
  </si>
  <si>
    <t>100 или количество * цена</t>
  </si>
  <si>
    <t>СБЦП 81-2001-05-01-1.6</t>
  </si>
  <si>
    <t>Жилые дома, строительный объем: шестидесятиэтажные. Ед. изм. основного показателя (количества) - 1 м3</t>
  </si>
  <si>
    <t>СБЦ "Нормативы подготовки технической документации для капитального ремонта зданий и сооружений жилищно-гражданского назначения", 2012 г. Таблица 1, пункт 1.6</t>
  </si>
  <si>
    <t>Ку1=1,25. СБЦП 81-2001-05, р.2 т.11 п.2. Выполнение работ в зданиях и сооружениях, являющихся памятником архитектуры или культурного наследия.</t>
  </si>
  <si>
    <t>НДС, 20% (не облагается, в соответствии с пп.15 п.2 ст.149 ч. II Налогового кодекса РФ)</t>
  </si>
  <si>
    <t>Всего по смете</t>
  </si>
  <si>
    <t xml:space="preserve">                                                                                                                                                        </t>
  </si>
  <si>
    <t>Составлена в уровне цен на I квартал 2024 г.</t>
  </si>
  <si>
    <t>СОГЛАСОВАНО:</t>
  </si>
  <si>
    <t xml:space="preserve">Ленинградской области»                                                              </t>
  </si>
  <si>
    <t>СМЕТА</t>
  </si>
  <si>
    <t>на проектные (изыскательские) работы</t>
  </si>
  <si>
    <t>УТВЕРЖДАЮ:</t>
  </si>
  <si>
    <t xml:space="preserve">Начальник управления                                                                                                     </t>
  </si>
  <si>
    <t xml:space="preserve">                                                                           Лицо, уполномоченное действовать от имени собственников, </t>
  </si>
  <si>
    <t xml:space="preserve">по подготовке производства                                                                                               </t>
  </si>
  <si>
    <t xml:space="preserve">                                                                 на основании протокола общего собрания собственников</t>
  </si>
  <si>
    <t xml:space="preserve">                                                                                                    </t>
  </si>
  <si>
    <t xml:space="preserve">       (Ф.И.О., подпись, без печати)</t>
  </si>
  <si>
    <t xml:space="preserve">О.Д. Маркова           </t>
  </si>
  <si>
    <t>Начальник проектно-сметного отдела ___________________________________   Клосинский С.А.</t>
  </si>
  <si>
    <t>Капитальный ремонт фундамента многоквартирного дома по адресу:                                                                                                                                                                                                  Ленинградская область, Выборгский  район,  Муниципальное образование Город Выборг, Г. Выборг, Ленинградское шоссе, д. 15</t>
  </si>
  <si>
    <t>№1 Обследование конструкций фундамента</t>
  </si>
  <si>
    <t>Обмерные работы</t>
  </si>
  <si>
    <t>СБЦП 81-2001-25-02-3-3-19</t>
  </si>
  <si>
    <t>СБЦП 81-2001-25, р.3 т.8 п.1; СБЦП 81-2001-25, р.3 т.8 п.2; СБЦП 81-2001-25, р.3 т.8 п.3; СБЦП 81-2001-25, р.3 т.8 п.4; СБЦП 81-2001-25, р.3 т.10 п.5;</t>
  </si>
  <si>
    <t>Ц=402,62*(520,6)*(0,0284+0,0273+0,0052+0,0357)*1,25</t>
  </si>
  <si>
    <t>Выполнение обмерных работ для многоэтажных зданий. 3 категория сложности здания. 3 категория сложности работ. Высота здания до 19 м. Ед. изм. основного показателя (количества) - 100 м3 строительного объема здания</t>
  </si>
  <si>
    <t>Квр1=0,0284; Квр2=0,0273; Квр3=0,0052; Квр4=0,0357; Ку1=1,25</t>
  </si>
  <si>
    <t>СБЦ "Обмерные работы и обследования зданий и сооружений", 2016 г. Таблица 2</t>
  </si>
  <si>
    <t>Ку1=1,25. СБЦП 81-2001-25, р.3 т.10 п.5. Выполнение работ в зданиях, являющихся памятником архитектуры.</t>
  </si>
  <si>
    <t>Квр1=0,0284. СБЦП 81-2001-25, р.3 т.8 п.1. Обмерные работы. Здания многоэтажные, бескаркасные. Планы фундаментов и фундаменты.</t>
  </si>
  <si>
    <t>Квр2=0,0273. СБЦП 81-2001-25, р.3 т.8 п.2. Обмерные работы. Здания многоэтажные, бескаркасные. Поэтажные планы здания.</t>
  </si>
  <si>
    <t>Квр3=0,0052. СБЦП 81-2001-25, р.3 т.8 п.3. Обмерные работы. Здания многоэтажные, бескаркасные. Планы полов с определением состава полов.</t>
  </si>
  <si>
    <t>Квр4=0,0357. СБЦП 81-2001-25, р.3 т.8 п.4. Обмерные работы. Здания многоэтажные, бескаркасные. Поперечные и продольные разрезы с узлами сопряжений конструкций.</t>
  </si>
  <si>
    <t>Итого</t>
  </si>
  <si>
    <t>№2 Обследование конструкций фундамента</t>
  </si>
  <si>
    <t>Обследование фундамента</t>
  </si>
  <si>
    <t>СБЦП 81-2001-25-04-3-2-19</t>
  </si>
  <si>
    <t>СБЦП 81-2001-25, р.3 т.9 п.1; СБЦП 81-2001-25, р.3 т.10 п.5;</t>
  </si>
  <si>
    <t>Ц=402,62*(499,8)*0,0384*1,25</t>
  </si>
  <si>
    <t>Выполнение инженерных обследований строительных конструкций многоэтажных зданий. 3 категория сложности здания. 2 категория сложности работ. Высота здания до 19 м. Ед. изм. основного показателя (количества) - 100 м3 строительного объема здания</t>
  </si>
  <si>
    <t>Квр1=0,0384; Ку1=1,25</t>
  </si>
  <si>
    <t>СБЦ "Обмерные работы и обследования зданий и сооружений", 2016 г. Таблица 4</t>
  </si>
  <si>
    <t>Квр1=0,0384. СБЦП 81-2001-25, р.3 т.9 п.1. Обследовательские работы. Здания многоэтажные, бескаркасные. Фундаменты.</t>
  </si>
  <si>
    <t>Обследование состояния строительных конструкций материалов неразрушающим способом</t>
  </si>
  <si>
    <t>СБЦП 81-2001-25-13-6.1</t>
  </si>
  <si>
    <t>СБЦП 81-2001-25, р.3 т.10 п.5;</t>
  </si>
  <si>
    <t>Ц=1*(73*50)*1,25</t>
  </si>
  <si>
    <t>Определение прочности бетона в бетонных и железобетонных конструкциях ультразвуковыми приборами с измерением времени прохождения ультразвукового импульса, камеральная обработка и составление Заключения. При количестве мест определения до 50 при высоте: до 3 м. Ед. изм. основного показателя (количества) - одно место испытаний</t>
  </si>
  <si>
    <t>Ку1=1,25</t>
  </si>
  <si>
    <t>СБЦ "Обмерные работы и обследования зданий и сооружений", 2016 г. Таблица 13, пункт 6.1</t>
  </si>
  <si>
    <t>Обследование состояния строительных конструкций материалов разрушающим методом</t>
  </si>
  <si>
    <t>СБЦП 81-2001-25-14-1.1</t>
  </si>
  <si>
    <t>Ц=12*(129,6)</t>
  </si>
  <si>
    <t>Физико-механические испытания бетона: осмотр конструкций и высверливание керна с торцовкой плоскостей. Ед. изм. основного показателя (количества) - 1 образец</t>
  </si>
  <si>
    <t>СБЦ "Обмерные работы и обследования зданий и сооружений", 2016 г. Таблица 14, пункт 1.1</t>
  </si>
  <si>
    <t>СБЦП 81-2001-25-14-1.2</t>
  </si>
  <si>
    <t>Ц=12*(56)</t>
  </si>
  <si>
    <t>Физико-механические испытания бетона: испытание образца и обработка. Ед. изм. основного показателя (количества) - 1 образец</t>
  </si>
  <si>
    <t>СБЦ "Обмерные работы и обследования зданий и сооружений", 2016 г. Таблица 14, пункт 1.2</t>
  </si>
  <si>
    <t>СБЦП 81-2001-25-14-5.1</t>
  </si>
  <si>
    <t>Ц=12*(59,6)</t>
  </si>
  <si>
    <t>Определение карбонизации бетона с помощью раствора фенолфталеина: высверливание кернов с помощью кольцевых сверл. Ед. изм. основного показателя (количества) - 1 место</t>
  </si>
  <si>
    <t>СБЦ "Обмерные работы и обследования зданий и сооружений", 2016 г. Таблица 14, пункт 5.1</t>
  </si>
  <si>
    <t>СБЦП 81-2001-25-14-5.2</t>
  </si>
  <si>
    <t>Ц=12*(7,6)</t>
  </si>
  <si>
    <t>Определение карбонизации бетона с помощью раствора фенолфталеина: смачивание керна индикаторным раствором и замер толщины карбонизации. Ед. изм. основного показателя (количества) - 1 место</t>
  </si>
  <si>
    <t>СБЦ "Обмерные работы и обследования зданий и сооружений", 2016 г. Таблица 14, пункт 5.2</t>
  </si>
  <si>
    <t>СБЦП 81-2001-25-14-6</t>
  </si>
  <si>
    <t>Ц=12*(94,6)</t>
  </si>
  <si>
    <t>Определение защитного слоя бетона и диаметра арматуры неразрушающим магнитным методом по ГОСТ 22904-93. Ед. изм. основного показателя (количества) - 1 место</t>
  </si>
  <si>
    <t>СБЦ "Обмерные работы и обследования зданий и сооружений", 2016 г. Таблица 14, пункт 6</t>
  </si>
  <si>
    <t>Итого по разделам №1-2 (Обследование конструкций фундамента)</t>
  </si>
  <si>
    <t>Всего по разделам №1-2 (Обследование конструкций фундамента) в текущем уровне цен</t>
  </si>
  <si>
    <t>№3 Проектные работы</t>
  </si>
  <si>
    <t>СБЦП 81-2001-05, р.2 т.12 п.1; СБЦП 81-2001-05, р.2 т.12 п.18; СБЦП 81-2001-05, р.2 т.12 п.19; СБЦП 81-2001-05, р.2 т.11 п.2;</t>
  </si>
  <si>
    <t>Ц=1*(450+0,006*40262)*(0,049+0,04+0,05)*1,25*1000</t>
  </si>
  <si>
    <t>Квр1=0,049; Квр2=0,04; Квр3=0,05; Ку1=1,25</t>
  </si>
  <si>
    <t>Квр1=0,049. СБЦП 81-2001-05, р.2 т.12 п.1. Ремонт и усиление фундаментов (цоколя). Здания бескаркасные многоэтажные.</t>
  </si>
  <si>
    <t>Квр2=0,04. СБЦП 81-2001-05, р.2 т.12 п.18. ПОС. Здания бескаркасные многоэтажные.</t>
  </si>
  <si>
    <t>Квр3=0,05. СБЦП 81-2001-05, р.2 т.12 п.19. Сметная документация. Здания бескаркасные многоэтажные.</t>
  </si>
  <si>
    <t>Итого по разделу №3 (Проектные работы) в текущем уровне цен</t>
  </si>
  <si>
    <t>№4 Разработка КД</t>
  </si>
  <si>
    <t>КДОИИ-01-2 ПИР</t>
  </si>
  <si>
    <t>Ц=8*(174)</t>
  </si>
  <si>
    <t>Чертеж общего вида (ВО). Ед. изм. основного показателя (количества) - лист формата А1</t>
  </si>
  <si>
    <t>СБЦ "Разработка конструкторской документации оборудования индивидуального изготовления", 1998 г. Таблица 1, пункт 2</t>
  </si>
  <si>
    <t>КДОИИ-01-5 ПИР</t>
  </si>
  <si>
    <t>Ц=32*(32)</t>
  </si>
  <si>
    <t>Чертеж монтажный (МЧ). Ед. изм. основного показателя (количества) - лист формата А1</t>
  </si>
  <si>
    <t>СБЦ "Разработка конструкторской документации оборудования индивидуального изготовления", 1998 г. Таблица 1, пункт 5</t>
  </si>
  <si>
    <t>КДОИИ-01-6 ПИР</t>
  </si>
  <si>
    <t>Ц=28*(6)</t>
  </si>
  <si>
    <t>Чертеж - детали. Ед. изм. основного показателя (количества) - лист формата А4</t>
  </si>
  <si>
    <t>СБЦ "Разработка конструкторской документации оборудования индивидуального изготовления", 1998 г. Таблица 1, пункт 6</t>
  </si>
  <si>
    <t>КДОИИ-01-12 ПИР</t>
  </si>
  <si>
    <t>Ц=150*(0,9)</t>
  </si>
  <si>
    <t>Спецификация. Ед. изм. основного показателя (количества) - строка</t>
  </si>
  <si>
    <t>СБЦ "Разработка конструкторской документации оборудования индивидуального изготовления", 1998 г. Таблица 1, пункт 12</t>
  </si>
  <si>
    <t>КДОИИ-01-14 ПИР</t>
  </si>
  <si>
    <t>Ц=60*(23)</t>
  </si>
  <si>
    <t>Пояснительная записка (ПЗ). Ед. изм. основного показателя (количества) - лист формата А4</t>
  </si>
  <si>
    <t>СБЦ "Разработка конструкторской документации оборудования индивидуального изготовления", 1998 г. Таблица 1, пункт 14</t>
  </si>
  <si>
    <t>Итого по разделу №4 (Разработка КД)</t>
  </si>
  <si>
    <t>Итого с Кi = 5,81. Письмо Минстроя России №13023-ИФ/09 от 07.03.2024г. Приложение №6. Индекс изменения сметной стоимости проектных и изыскательских работ для строительства к справочникам базовых цен на проектные работы на I квартал 2024 года к уровню цен по состоянию на 01.01.2001 г.</t>
  </si>
  <si>
    <t>43700*5,81</t>
  </si>
  <si>
    <t>120161*5,81</t>
  </si>
  <si>
    <t>Итого с Кi = 44,45 - индекс изменения сметной стоимости проектных и изыскательских работ для строительства к справочникам базовых цен на проектные работы к уровню цен по состоянию на 01.01.1995 г. на I квартал 2024 г. Письмо Минстроя России №13023-ИФ/09 от 07.03.2024г. Приложение №6</t>
  </si>
  <si>
    <t>4099*44,45</t>
  </si>
  <si>
    <t>1 134 233*0</t>
  </si>
  <si>
    <t>1 134 233,00 руб.</t>
  </si>
  <si>
    <t>НО «Фонд капитального ремонта многоквартирных домов                       №___________от_____________________20______г.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</si>
</sst>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 vertical="center" wrapText="1" shrinkToFit="1"/>
    </xf>
    <xf numFmtId="0" fontId="0" fillId="0" borderId="0" xfId="0" applyBorder="1"/>
    <xf numFmtId="0" fontId="8" fillId="0" borderId="0" xfId="0" applyFont="1" applyBorder="1" applyAlignment="1">
      <alignment vertical="top" wrapText="1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/>
    <xf numFmtId="0" fontId="11" fillId="0" borderId="0" xfId="0" applyFont="1" applyAlignment="1">
      <alignment wrapText="1"/>
    </xf>
    <xf numFmtId="0" fontId="0" fillId="0" borderId="0" xfId="0" applyAlignment="1">
      <alignment vertical="center"/>
    </xf>
    <xf numFmtId="0" fontId="13" fillId="0" borderId="0" xfId="0" applyFont="1" applyAlignment="1">
      <alignment wrapText="1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top" wrapText="1"/>
    </xf>
    <xf numFmtId="43" fontId="0" fillId="0" borderId="0" xfId="1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top" wrapText="1"/>
    </xf>
    <xf numFmtId="0" fontId="17" fillId="0" borderId="8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view="pageBreakPreview" zoomScaleNormal="85" zoomScaleSheetLayoutView="100" workbookViewId="0">
      <selection activeCell="A5" sqref="A5:E5"/>
    </sheetView>
  </sheetViews>
  <sheetFormatPr defaultRowHeight="15" x14ac:dyDescent="0.25"/>
  <cols>
    <col min="1" max="1" width="4.42578125" customWidth="1"/>
    <col min="2" max="2" width="26.140625" customWidth="1"/>
    <col min="3" max="3" width="47.5703125" customWidth="1"/>
    <col min="5" max="5" width="2.28515625" customWidth="1"/>
    <col min="6" max="6" width="13" customWidth="1"/>
    <col min="7" max="7" width="18.140625" customWidth="1"/>
  </cols>
  <sheetData>
    <row r="1" spans="1:14" s="6" customFormat="1" ht="12.75" customHeight="1" x14ac:dyDescent="0.2">
      <c r="A1" s="19" t="s">
        <v>14</v>
      </c>
      <c r="B1" s="19"/>
      <c r="C1" s="15" t="s">
        <v>18</v>
      </c>
      <c r="D1" s="19"/>
      <c r="E1" s="19"/>
      <c r="F1" s="19"/>
      <c r="G1" s="19"/>
      <c r="N1" s="7"/>
    </row>
    <row r="2" spans="1:14" s="6" customFormat="1" ht="12.75" customHeight="1" x14ac:dyDescent="0.2">
      <c r="A2" s="18" t="s">
        <v>19</v>
      </c>
      <c r="B2" s="18"/>
      <c r="C2" s="22" t="s">
        <v>20</v>
      </c>
      <c r="D2" s="22"/>
      <c r="E2" s="22"/>
      <c r="F2" s="22"/>
      <c r="G2" s="22"/>
      <c r="N2" s="7"/>
    </row>
    <row r="3" spans="1:14" s="6" customFormat="1" ht="12.75" customHeight="1" x14ac:dyDescent="0.2">
      <c r="A3" s="26" t="s">
        <v>21</v>
      </c>
      <c r="B3" s="26"/>
      <c r="C3" s="22" t="s">
        <v>22</v>
      </c>
      <c r="D3" s="22"/>
      <c r="E3" s="22"/>
      <c r="F3" s="22"/>
      <c r="G3" s="22"/>
      <c r="N3" s="7"/>
    </row>
    <row r="4" spans="1:14" s="6" customFormat="1" ht="12.75" customHeight="1" x14ac:dyDescent="0.2">
      <c r="A4" s="18" t="s">
        <v>118</v>
      </c>
      <c r="B4" s="18"/>
      <c r="C4" s="18"/>
      <c r="D4" s="18"/>
      <c r="E4" s="18"/>
      <c r="F4" s="18"/>
      <c r="G4" s="18"/>
      <c r="N4" s="7"/>
    </row>
    <row r="5" spans="1:14" s="6" customFormat="1" ht="12.75" customHeight="1" x14ac:dyDescent="0.2">
      <c r="A5" s="18" t="s">
        <v>15</v>
      </c>
      <c r="B5" s="18"/>
      <c r="C5" s="18"/>
      <c r="D5" s="18"/>
      <c r="E5" s="18"/>
      <c r="N5" s="7"/>
    </row>
    <row r="6" spans="1:14" s="6" customFormat="1" x14ac:dyDescent="0.2">
      <c r="A6" s="14"/>
      <c r="B6" s="14"/>
      <c r="C6" s="8" t="s">
        <v>25</v>
      </c>
      <c r="D6" s="23"/>
      <c r="E6" s="23"/>
      <c r="F6" s="23"/>
      <c r="G6" s="23"/>
      <c r="N6" s="7"/>
    </row>
    <row r="7" spans="1:14" s="6" customFormat="1" ht="12.75" customHeight="1" x14ac:dyDescent="0.2">
      <c r="A7" s="8" t="s">
        <v>12</v>
      </c>
      <c r="B7" s="8"/>
      <c r="C7" s="12" t="s">
        <v>23</v>
      </c>
      <c r="D7" s="16" t="s">
        <v>24</v>
      </c>
      <c r="E7" s="16"/>
      <c r="F7" s="16"/>
      <c r="G7" s="16"/>
      <c r="N7" s="9"/>
    </row>
    <row r="8" spans="1:14" s="6" customFormat="1" ht="12.75" customHeight="1" x14ac:dyDescent="0.2">
      <c r="A8" s="8"/>
      <c r="B8" s="8"/>
      <c r="C8" s="12"/>
      <c r="D8" s="13"/>
      <c r="E8" s="13"/>
      <c r="F8" s="13"/>
      <c r="G8" s="13"/>
      <c r="N8" s="9"/>
    </row>
    <row r="9" spans="1:14" s="6" customFormat="1" ht="12.75" customHeight="1" x14ac:dyDescent="0.2">
      <c r="A9" s="10"/>
      <c r="B9" s="10"/>
      <c r="C9" s="11"/>
      <c r="E9" s="10"/>
      <c r="N9" s="9"/>
    </row>
    <row r="10" spans="1:14" s="6" customFormat="1" ht="15" customHeight="1" x14ac:dyDescent="0.2">
      <c r="A10" s="20" t="s">
        <v>16</v>
      </c>
      <c r="B10" s="20"/>
      <c r="C10" s="20"/>
      <c r="D10" s="20"/>
      <c r="E10" s="20"/>
      <c r="F10" s="20"/>
      <c r="G10" s="20"/>
      <c r="N10" s="7"/>
    </row>
    <row r="11" spans="1:14" s="6" customFormat="1" ht="15" customHeight="1" x14ac:dyDescent="0.2">
      <c r="A11" s="21" t="s">
        <v>17</v>
      </c>
      <c r="B11" s="21"/>
      <c r="C11" s="21"/>
      <c r="D11" s="21"/>
      <c r="E11" s="21"/>
      <c r="F11" s="21"/>
      <c r="G11" s="21"/>
      <c r="N11" s="7"/>
    </row>
    <row r="13" spans="1:14" s="1" customFormat="1" ht="63" customHeight="1" x14ac:dyDescent="0.25">
      <c r="A13" s="25" t="s">
        <v>27</v>
      </c>
      <c r="B13" s="25"/>
      <c r="C13" s="25"/>
      <c r="D13" s="25"/>
      <c r="E13" s="25"/>
      <c r="F13" s="25"/>
      <c r="G13" s="25"/>
    </row>
    <row r="14" spans="1:14" x14ac:dyDescent="0.25">
      <c r="A14" s="2"/>
      <c r="B14" s="3"/>
      <c r="C14" s="2"/>
      <c r="D14" s="2"/>
    </row>
    <row r="15" spans="1:14" s="5" customFormat="1" ht="15.75" x14ac:dyDescent="0.25">
      <c r="A15" s="24" t="s">
        <v>13</v>
      </c>
      <c r="B15" s="24"/>
      <c r="C15" s="24"/>
      <c r="D15" s="4"/>
    </row>
    <row r="16" spans="1:14" ht="16.5" customHeight="1" thickBot="1" x14ac:dyDescent="0.3">
      <c r="A16" s="75" t="s">
        <v>117</v>
      </c>
      <c r="B16" s="75"/>
      <c r="C16" s="75"/>
      <c r="D16" s="75"/>
      <c r="E16" s="75"/>
      <c r="F16" s="75"/>
      <c r="G16" s="75"/>
    </row>
    <row r="17" spans="1:7" ht="46.5" customHeight="1" thickBot="1" x14ac:dyDescent="0.3">
      <c r="A17" s="40" t="s">
        <v>0</v>
      </c>
      <c r="B17" s="39" t="s">
        <v>1</v>
      </c>
      <c r="C17" s="40" t="s">
        <v>2</v>
      </c>
      <c r="D17" s="43" t="s">
        <v>3</v>
      </c>
      <c r="E17" s="44"/>
      <c r="F17" s="45"/>
      <c r="G17" s="39" t="s">
        <v>4</v>
      </c>
    </row>
    <row r="18" spans="1:7" ht="49.5" customHeight="1" thickBot="1" x14ac:dyDescent="0.3">
      <c r="A18" s="41"/>
      <c r="B18" s="42"/>
      <c r="C18" s="41"/>
      <c r="D18" s="43" t="s">
        <v>5</v>
      </c>
      <c r="E18" s="44"/>
      <c r="F18" s="45"/>
      <c r="G18" s="42"/>
    </row>
    <row r="19" spans="1:7" ht="15.75" thickBot="1" x14ac:dyDescent="0.3">
      <c r="A19" s="29">
        <v>1</v>
      </c>
      <c r="B19" s="28">
        <v>2</v>
      </c>
      <c r="C19" s="29">
        <v>3</v>
      </c>
      <c r="D19" s="43">
        <v>4</v>
      </c>
      <c r="E19" s="44"/>
      <c r="F19" s="45"/>
      <c r="G19" s="28">
        <v>5</v>
      </c>
    </row>
    <row r="20" spans="1:7" x14ac:dyDescent="0.25">
      <c r="A20" s="66" t="s">
        <v>28</v>
      </c>
      <c r="B20" s="66"/>
      <c r="C20" s="66"/>
      <c r="D20" s="66"/>
      <c r="E20" s="66"/>
      <c r="F20" s="66"/>
      <c r="G20" s="66"/>
    </row>
    <row r="21" spans="1:7" ht="15.75" thickBot="1" x14ac:dyDescent="0.3">
      <c r="A21" s="67" t="s">
        <v>29</v>
      </c>
      <c r="B21" s="67"/>
      <c r="C21" s="67"/>
      <c r="D21" s="67"/>
      <c r="E21" s="67"/>
      <c r="F21" s="67"/>
      <c r="G21" s="67"/>
    </row>
    <row r="22" spans="1:7" ht="39" thickBot="1" x14ac:dyDescent="0.3">
      <c r="A22" s="40">
        <v>1</v>
      </c>
      <c r="B22" s="27" t="s">
        <v>30</v>
      </c>
      <c r="C22" s="30" t="s">
        <v>31</v>
      </c>
      <c r="D22" s="46" t="s">
        <v>32</v>
      </c>
      <c r="E22" s="47"/>
      <c r="F22" s="48"/>
      <c r="G22" s="71">
        <f>402.62*(520.6)*(0.0284+0.0273+0.0052+0.0357)*1.25</f>
        <v>25310</v>
      </c>
    </row>
    <row r="23" spans="1:7" ht="102.75" thickBot="1" x14ac:dyDescent="0.3">
      <c r="A23" s="41"/>
      <c r="B23" s="29" t="s">
        <v>33</v>
      </c>
      <c r="C23" s="31" t="s">
        <v>34</v>
      </c>
      <c r="D23" s="43">
        <v>402.62</v>
      </c>
      <c r="E23" s="45"/>
      <c r="F23" s="28">
        <v>0</v>
      </c>
      <c r="G23" s="72"/>
    </row>
    <row r="24" spans="1:7" ht="15.75" thickBot="1" x14ac:dyDescent="0.3">
      <c r="A24" s="29"/>
      <c r="B24" s="46" t="s">
        <v>35</v>
      </c>
      <c r="C24" s="47"/>
      <c r="D24" s="47"/>
      <c r="E24" s="47"/>
      <c r="F24" s="48"/>
      <c r="G24" s="28"/>
    </row>
    <row r="25" spans="1:7" ht="15.75" thickBot="1" x14ac:dyDescent="0.3">
      <c r="A25" s="29"/>
      <c r="B25" s="46" t="s">
        <v>36</v>
      </c>
      <c r="C25" s="47"/>
      <c r="D25" s="47"/>
      <c r="E25" s="47"/>
      <c r="F25" s="48"/>
      <c r="G25" s="59"/>
    </row>
    <row r="26" spans="1:7" ht="29.25" customHeight="1" thickBot="1" x14ac:dyDescent="0.3">
      <c r="A26" s="29"/>
      <c r="B26" s="46" t="s">
        <v>37</v>
      </c>
      <c r="C26" s="47"/>
      <c r="D26" s="47"/>
      <c r="E26" s="47"/>
      <c r="F26" s="48"/>
      <c r="G26" s="60">
        <v>7441</v>
      </c>
    </row>
    <row r="27" spans="1:7" ht="27" customHeight="1" thickBot="1" x14ac:dyDescent="0.3">
      <c r="A27" s="29"/>
      <c r="B27" s="46" t="s">
        <v>38</v>
      </c>
      <c r="C27" s="47"/>
      <c r="D27" s="47"/>
      <c r="E27" s="47"/>
      <c r="F27" s="48"/>
      <c r="G27" s="60">
        <v>7153</v>
      </c>
    </row>
    <row r="28" spans="1:7" ht="26.25" customHeight="1" thickBot="1" x14ac:dyDescent="0.3">
      <c r="A28" s="29"/>
      <c r="B28" s="46" t="s">
        <v>39</v>
      </c>
      <c r="C28" s="47"/>
      <c r="D28" s="47"/>
      <c r="E28" s="47"/>
      <c r="F28" s="48"/>
      <c r="G28" s="60">
        <v>1362</v>
      </c>
    </row>
    <row r="29" spans="1:7" ht="27.75" customHeight="1" thickBot="1" x14ac:dyDescent="0.3">
      <c r="A29" s="29"/>
      <c r="B29" s="46" t="s">
        <v>40</v>
      </c>
      <c r="C29" s="47"/>
      <c r="D29" s="47"/>
      <c r="E29" s="47"/>
      <c r="F29" s="48"/>
      <c r="G29" s="60">
        <v>9354</v>
      </c>
    </row>
    <row r="30" spans="1:7" ht="15.75" thickBot="1" x14ac:dyDescent="0.3">
      <c r="A30" s="32"/>
      <c r="B30" s="51" t="s">
        <v>41</v>
      </c>
      <c r="C30" s="51"/>
      <c r="D30" s="51"/>
      <c r="E30" s="51"/>
      <c r="F30" s="52"/>
      <c r="G30" s="61">
        <v>25310</v>
      </c>
    </row>
    <row r="31" spans="1:7" x14ac:dyDescent="0.25">
      <c r="A31" s="66" t="s">
        <v>42</v>
      </c>
      <c r="B31" s="66"/>
      <c r="C31" s="66"/>
      <c r="D31" s="66"/>
      <c r="E31" s="66"/>
      <c r="F31" s="66"/>
      <c r="G31" s="66"/>
    </row>
    <row r="32" spans="1:7" ht="15.75" thickBot="1" x14ac:dyDescent="0.3">
      <c r="A32" s="67" t="s">
        <v>43</v>
      </c>
      <c r="B32" s="67"/>
      <c r="C32" s="67"/>
      <c r="D32" s="67"/>
      <c r="E32" s="67"/>
      <c r="F32" s="67"/>
      <c r="G32" s="67"/>
    </row>
    <row r="33" spans="1:7" ht="25.5" customHeight="1" thickBot="1" x14ac:dyDescent="0.3">
      <c r="A33" s="40">
        <v>2</v>
      </c>
      <c r="B33" s="27" t="s">
        <v>44</v>
      </c>
      <c r="C33" s="30" t="s">
        <v>45</v>
      </c>
      <c r="D33" s="46" t="s">
        <v>46</v>
      </c>
      <c r="E33" s="47"/>
      <c r="F33" s="48"/>
      <c r="G33" s="71">
        <f>402.62*(499.8)*0.0384*1.25</f>
        <v>9659</v>
      </c>
    </row>
    <row r="34" spans="1:7" ht="128.25" thickBot="1" x14ac:dyDescent="0.3">
      <c r="A34" s="41"/>
      <c r="B34" s="29" t="s">
        <v>47</v>
      </c>
      <c r="C34" s="31" t="s">
        <v>48</v>
      </c>
      <c r="D34" s="43">
        <v>402.62</v>
      </c>
      <c r="E34" s="45"/>
      <c r="F34" s="28">
        <v>0</v>
      </c>
      <c r="G34" s="72"/>
    </row>
    <row r="35" spans="1:7" ht="15.75" thickBot="1" x14ac:dyDescent="0.3">
      <c r="A35" s="29"/>
      <c r="B35" s="46" t="s">
        <v>49</v>
      </c>
      <c r="C35" s="47"/>
      <c r="D35" s="47"/>
      <c r="E35" s="47"/>
      <c r="F35" s="48"/>
      <c r="G35" s="28"/>
    </row>
    <row r="36" spans="1:7" ht="15.75" thickBot="1" x14ac:dyDescent="0.3">
      <c r="A36" s="29"/>
      <c r="B36" s="46" t="s">
        <v>36</v>
      </c>
      <c r="C36" s="47"/>
      <c r="D36" s="47"/>
      <c r="E36" s="47"/>
      <c r="F36" s="48"/>
      <c r="G36" s="59"/>
    </row>
    <row r="37" spans="1:7" ht="28.5" customHeight="1" thickBot="1" x14ac:dyDescent="0.3">
      <c r="A37" s="29"/>
      <c r="B37" s="46" t="s">
        <v>50</v>
      </c>
      <c r="C37" s="47"/>
      <c r="D37" s="47"/>
      <c r="E37" s="47"/>
      <c r="F37" s="48"/>
      <c r="G37" s="60">
        <v>9659</v>
      </c>
    </row>
    <row r="38" spans="1:7" ht="15.75" thickBot="1" x14ac:dyDescent="0.3">
      <c r="A38" s="32"/>
      <c r="B38" s="51" t="s">
        <v>41</v>
      </c>
      <c r="C38" s="51"/>
      <c r="D38" s="51"/>
      <c r="E38" s="51"/>
      <c r="F38" s="52"/>
      <c r="G38" s="61">
        <v>9659</v>
      </c>
    </row>
    <row r="39" spans="1:7" ht="15.75" thickBot="1" x14ac:dyDescent="0.3">
      <c r="A39" s="67" t="s">
        <v>51</v>
      </c>
      <c r="B39" s="67"/>
      <c r="C39" s="67"/>
      <c r="D39" s="67"/>
      <c r="E39" s="67"/>
      <c r="F39" s="67"/>
      <c r="G39" s="67"/>
    </row>
    <row r="40" spans="1:7" ht="24" customHeight="1" thickBot="1" x14ac:dyDescent="0.3">
      <c r="A40" s="40">
        <v>3</v>
      </c>
      <c r="B40" s="27" t="s">
        <v>52</v>
      </c>
      <c r="C40" s="30" t="s">
        <v>53</v>
      </c>
      <c r="D40" s="46" t="s">
        <v>54</v>
      </c>
      <c r="E40" s="47"/>
      <c r="F40" s="48"/>
      <c r="G40" s="71">
        <f>1*(73*50)*1.25</f>
        <v>4563</v>
      </c>
    </row>
    <row r="41" spans="1:7" ht="204.75" thickBot="1" x14ac:dyDescent="0.3">
      <c r="A41" s="41"/>
      <c r="B41" s="29" t="s">
        <v>55</v>
      </c>
      <c r="C41" s="31" t="s">
        <v>56</v>
      </c>
      <c r="D41" s="43">
        <v>1</v>
      </c>
      <c r="E41" s="45"/>
      <c r="F41" s="28">
        <v>50</v>
      </c>
      <c r="G41" s="72"/>
    </row>
    <row r="42" spans="1:7" ht="15.75" thickBot="1" x14ac:dyDescent="0.3">
      <c r="A42" s="29"/>
      <c r="B42" s="46" t="s">
        <v>57</v>
      </c>
      <c r="C42" s="47"/>
      <c r="D42" s="47"/>
      <c r="E42" s="47"/>
      <c r="F42" s="48"/>
      <c r="G42" s="28"/>
    </row>
    <row r="43" spans="1:7" ht="15.75" thickBot="1" x14ac:dyDescent="0.3">
      <c r="A43" s="29"/>
      <c r="B43" s="46" t="s">
        <v>36</v>
      </c>
      <c r="C43" s="47"/>
      <c r="D43" s="47"/>
      <c r="E43" s="47"/>
      <c r="F43" s="48"/>
      <c r="G43" s="59"/>
    </row>
    <row r="44" spans="1:7" ht="15.75" thickBot="1" x14ac:dyDescent="0.3">
      <c r="A44" s="70" t="s">
        <v>58</v>
      </c>
      <c r="B44" s="70"/>
      <c r="C44" s="70"/>
      <c r="D44" s="70"/>
      <c r="E44" s="70"/>
      <c r="F44" s="70"/>
      <c r="G44" s="70"/>
    </row>
    <row r="45" spans="1:7" ht="15.75" customHeight="1" thickBot="1" x14ac:dyDescent="0.3">
      <c r="A45" s="40">
        <v>4</v>
      </c>
      <c r="B45" s="27" t="s">
        <v>59</v>
      </c>
      <c r="C45" s="30"/>
      <c r="D45" s="46" t="s">
        <v>60</v>
      </c>
      <c r="E45" s="47"/>
      <c r="F45" s="48"/>
      <c r="G45" s="71">
        <f>12*(129.6)</f>
        <v>1555</v>
      </c>
    </row>
    <row r="46" spans="1:7" ht="90" thickBot="1" x14ac:dyDescent="0.3">
      <c r="A46" s="41"/>
      <c r="B46" s="29" t="s">
        <v>61</v>
      </c>
      <c r="C46" s="31"/>
      <c r="D46" s="43">
        <v>12</v>
      </c>
      <c r="E46" s="45"/>
      <c r="F46" s="28">
        <v>0</v>
      </c>
      <c r="G46" s="72"/>
    </row>
    <row r="47" spans="1:7" ht="25.5" customHeight="1" thickBot="1" x14ac:dyDescent="0.3">
      <c r="A47" s="29"/>
      <c r="B47" s="46" t="s">
        <v>62</v>
      </c>
      <c r="C47" s="47"/>
      <c r="D47" s="47"/>
      <c r="E47" s="47"/>
      <c r="F47" s="48"/>
      <c r="G47" s="28"/>
    </row>
    <row r="48" spans="1:7" ht="15.75" customHeight="1" thickBot="1" x14ac:dyDescent="0.3">
      <c r="A48" s="40">
        <v>5</v>
      </c>
      <c r="B48" s="27" t="s">
        <v>63</v>
      </c>
      <c r="C48" s="33"/>
      <c r="D48" s="46" t="s">
        <v>64</v>
      </c>
      <c r="E48" s="47"/>
      <c r="F48" s="48"/>
      <c r="G48" s="39">
        <f>12*(56)</f>
        <v>672</v>
      </c>
    </row>
    <row r="49" spans="1:7" ht="63.75" customHeight="1" thickBot="1" x14ac:dyDescent="0.3">
      <c r="A49" s="41"/>
      <c r="B49" s="29" t="s">
        <v>65</v>
      </c>
      <c r="C49" s="31"/>
      <c r="D49" s="43">
        <v>12</v>
      </c>
      <c r="E49" s="45"/>
      <c r="F49" s="28">
        <v>0</v>
      </c>
      <c r="G49" s="42"/>
    </row>
    <row r="50" spans="1:7" ht="25.5" customHeight="1" thickBot="1" x14ac:dyDescent="0.3">
      <c r="A50" s="29"/>
      <c r="B50" s="46" t="s">
        <v>66</v>
      </c>
      <c r="C50" s="47"/>
      <c r="D50" s="47"/>
      <c r="E50" s="47"/>
      <c r="F50" s="48"/>
      <c r="G50" s="28"/>
    </row>
    <row r="51" spans="1:7" ht="15.75" customHeight="1" thickBot="1" x14ac:dyDescent="0.3">
      <c r="A51" s="40">
        <v>6</v>
      </c>
      <c r="B51" s="27" t="s">
        <v>67</v>
      </c>
      <c r="C51" s="33"/>
      <c r="D51" s="46" t="s">
        <v>68</v>
      </c>
      <c r="E51" s="47"/>
      <c r="F51" s="48"/>
      <c r="G51" s="73">
        <v>715</v>
      </c>
    </row>
    <row r="52" spans="1:7" ht="76.5" customHeight="1" thickBot="1" x14ac:dyDescent="0.3">
      <c r="A52" s="41"/>
      <c r="B52" s="29" t="s">
        <v>69</v>
      </c>
      <c r="C52" s="31"/>
      <c r="D52" s="43">
        <v>12</v>
      </c>
      <c r="E52" s="45"/>
      <c r="F52" s="28">
        <v>0</v>
      </c>
      <c r="G52" s="74"/>
    </row>
    <row r="53" spans="1:7" ht="25.5" customHeight="1" thickBot="1" x14ac:dyDescent="0.3">
      <c r="A53" s="29"/>
      <c r="B53" s="46" t="s">
        <v>70</v>
      </c>
      <c r="C53" s="47"/>
      <c r="D53" s="47"/>
      <c r="E53" s="47"/>
      <c r="F53" s="48"/>
      <c r="G53" s="28"/>
    </row>
    <row r="54" spans="1:7" ht="15.75" customHeight="1" thickBot="1" x14ac:dyDescent="0.3">
      <c r="A54" s="40">
        <v>7</v>
      </c>
      <c r="B54" s="27" t="s">
        <v>71</v>
      </c>
      <c r="C54" s="33"/>
      <c r="D54" s="46" t="s">
        <v>72</v>
      </c>
      <c r="E54" s="47"/>
      <c r="F54" s="48"/>
      <c r="G54" s="73">
        <f>12*(7.6)</f>
        <v>91</v>
      </c>
    </row>
    <row r="55" spans="1:7" ht="102.75" thickBot="1" x14ac:dyDescent="0.3">
      <c r="A55" s="41"/>
      <c r="B55" s="29" t="s">
        <v>73</v>
      </c>
      <c r="C55" s="31"/>
      <c r="D55" s="43">
        <v>12</v>
      </c>
      <c r="E55" s="45"/>
      <c r="F55" s="28">
        <v>0</v>
      </c>
      <c r="G55" s="74"/>
    </row>
    <row r="56" spans="1:7" ht="25.5" customHeight="1" thickBot="1" x14ac:dyDescent="0.3">
      <c r="A56" s="29"/>
      <c r="B56" s="46" t="s">
        <v>74</v>
      </c>
      <c r="C56" s="47"/>
      <c r="D56" s="47"/>
      <c r="E56" s="47"/>
      <c r="F56" s="48"/>
      <c r="G56" s="28"/>
    </row>
    <row r="57" spans="1:7" ht="15.75" customHeight="1" thickBot="1" x14ac:dyDescent="0.3">
      <c r="A57" s="40">
        <v>8</v>
      </c>
      <c r="B57" s="64" t="s">
        <v>75</v>
      </c>
      <c r="C57" s="33"/>
      <c r="D57" s="46" t="s">
        <v>76</v>
      </c>
      <c r="E57" s="47"/>
      <c r="F57" s="48"/>
      <c r="G57" s="73">
        <f>12*(94.6)</f>
        <v>1135</v>
      </c>
    </row>
    <row r="58" spans="1:7" ht="72.75" thickBot="1" x14ac:dyDescent="0.3">
      <c r="A58" s="41"/>
      <c r="B58" s="34" t="s">
        <v>77</v>
      </c>
      <c r="C58" s="31"/>
      <c r="D58" s="43">
        <v>12</v>
      </c>
      <c r="E58" s="45"/>
      <c r="F58" s="28">
        <v>0</v>
      </c>
      <c r="G58" s="74"/>
    </row>
    <row r="59" spans="1:7" ht="25.5" customHeight="1" thickBot="1" x14ac:dyDescent="0.3">
      <c r="A59" s="29"/>
      <c r="B59" s="46" t="s">
        <v>78</v>
      </c>
      <c r="C59" s="47"/>
      <c r="D59" s="47"/>
      <c r="E59" s="47"/>
      <c r="F59" s="48"/>
      <c r="G59" s="28"/>
    </row>
    <row r="60" spans="1:7" ht="15.75" thickBot="1" x14ac:dyDescent="0.3">
      <c r="A60" s="32"/>
      <c r="B60" s="51" t="s">
        <v>41</v>
      </c>
      <c r="C60" s="51"/>
      <c r="D60" s="51"/>
      <c r="E60" s="51"/>
      <c r="F60" s="52"/>
      <c r="G60" s="61">
        <v>8731</v>
      </c>
    </row>
    <row r="61" spans="1:7" ht="15.75" thickBot="1" x14ac:dyDescent="0.3">
      <c r="A61" s="32"/>
      <c r="B61" s="51" t="s">
        <v>79</v>
      </c>
      <c r="C61" s="51"/>
      <c r="D61" s="51"/>
      <c r="E61" s="51"/>
      <c r="F61" s="52"/>
      <c r="G61" s="61">
        <v>43700</v>
      </c>
    </row>
    <row r="62" spans="1:7" ht="63" customHeight="1" thickBot="1" x14ac:dyDescent="0.3">
      <c r="A62" s="29"/>
      <c r="B62" s="47" t="s">
        <v>111</v>
      </c>
      <c r="C62" s="48"/>
      <c r="D62" s="53" t="s">
        <v>112</v>
      </c>
      <c r="E62" s="54"/>
      <c r="F62" s="35">
        <v>5.81</v>
      </c>
      <c r="G62" s="60">
        <v>253897</v>
      </c>
    </row>
    <row r="63" spans="1:7" ht="25.5" customHeight="1" thickBot="1" x14ac:dyDescent="0.3">
      <c r="A63" s="32"/>
      <c r="B63" s="51" t="s">
        <v>80</v>
      </c>
      <c r="C63" s="51"/>
      <c r="D63" s="51"/>
      <c r="E63" s="51"/>
      <c r="F63" s="52"/>
      <c r="G63" s="61">
        <f>G62</f>
        <v>253897</v>
      </c>
    </row>
    <row r="64" spans="1:7" ht="90" customHeight="1" thickBot="1" x14ac:dyDescent="0.3">
      <c r="A64" s="40" t="s">
        <v>0</v>
      </c>
      <c r="B64" s="39" t="s">
        <v>1</v>
      </c>
      <c r="C64" s="40" t="s">
        <v>2</v>
      </c>
      <c r="D64" s="43" t="s">
        <v>3</v>
      </c>
      <c r="E64" s="44"/>
      <c r="F64" s="45"/>
      <c r="G64" s="39" t="s">
        <v>4</v>
      </c>
    </row>
    <row r="65" spans="1:7" ht="15.75" customHeight="1" thickBot="1" x14ac:dyDescent="0.3">
      <c r="A65" s="41"/>
      <c r="B65" s="42"/>
      <c r="C65" s="41"/>
      <c r="D65" s="43" t="s">
        <v>5</v>
      </c>
      <c r="E65" s="44"/>
      <c r="F65" s="45"/>
      <c r="G65" s="42"/>
    </row>
    <row r="66" spans="1:7" ht="15.75" thickBot="1" x14ac:dyDescent="0.3">
      <c r="A66" s="29">
        <v>1</v>
      </c>
      <c r="B66" s="28">
        <v>2</v>
      </c>
      <c r="C66" s="29">
        <v>3</v>
      </c>
      <c r="D66" s="43">
        <v>4</v>
      </c>
      <c r="E66" s="44"/>
      <c r="F66" s="45"/>
      <c r="G66" s="28">
        <v>5</v>
      </c>
    </row>
    <row r="67" spans="1:7" ht="15.75" thickBot="1" x14ac:dyDescent="0.3">
      <c r="A67" s="68" t="s">
        <v>81</v>
      </c>
      <c r="B67" s="68"/>
      <c r="C67" s="68"/>
      <c r="D67" s="68"/>
      <c r="E67" s="68"/>
      <c r="F67" s="68"/>
      <c r="G67" s="68"/>
    </row>
    <row r="68" spans="1:7" ht="39" thickBot="1" x14ac:dyDescent="0.3">
      <c r="A68" s="40">
        <v>9</v>
      </c>
      <c r="B68" s="27" t="s">
        <v>6</v>
      </c>
      <c r="C68" s="30" t="s">
        <v>82</v>
      </c>
      <c r="D68" s="46" t="s">
        <v>83</v>
      </c>
      <c r="E68" s="47"/>
      <c r="F68" s="48"/>
      <c r="G68" s="49">
        <v>120161</v>
      </c>
    </row>
    <row r="69" spans="1:7" ht="64.5" thickBot="1" x14ac:dyDescent="0.3">
      <c r="A69" s="41"/>
      <c r="B69" s="29" t="s">
        <v>7</v>
      </c>
      <c r="C69" s="31" t="s">
        <v>84</v>
      </c>
      <c r="D69" s="43">
        <v>1</v>
      </c>
      <c r="E69" s="45"/>
      <c r="F69" s="36">
        <v>40262</v>
      </c>
      <c r="G69" s="50"/>
    </row>
    <row r="70" spans="1:7" ht="38.25" customHeight="1" thickBot="1" x14ac:dyDescent="0.3">
      <c r="A70" s="29"/>
      <c r="B70" s="46" t="s">
        <v>8</v>
      </c>
      <c r="C70" s="47"/>
      <c r="D70" s="47"/>
      <c r="E70" s="47"/>
      <c r="F70" s="48"/>
      <c r="G70" s="28"/>
    </row>
    <row r="71" spans="1:7" ht="38.25" customHeight="1" thickBot="1" x14ac:dyDescent="0.3">
      <c r="A71" s="29"/>
      <c r="B71" s="46" t="s">
        <v>9</v>
      </c>
      <c r="C71" s="47"/>
      <c r="D71" s="47"/>
      <c r="E71" s="47"/>
      <c r="F71" s="48"/>
      <c r="G71" s="59"/>
    </row>
    <row r="72" spans="1:7" ht="25.5" customHeight="1" thickBot="1" x14ac:dyDescent="0.3">
      <c r="A72" s="29"/>
      <c r="B72" s="46" t="s">
        <v>85</v>
      </c>
      <c r="C72" s="47"/>
      <c r="D72" s="47"/>
      <c r="E72" s="47"/>
      <c r="F72" s="48"/>
      <c r="G72" s="60">
        <v>42359</v>
      </c>
    </row>
    <row r="73" spans="1:7" ht="25.5" customHeight="1" thickBot="1" x14ac:dyDescent="0.3">
      <c r="A73" s="29"/>
      <c r="B73" s="46" t="s">
        <v>86</v>
      </c>
      <c r="C73" s="47"/>
      <c r="D73" s="47"/>
      <c r="E73" s="47"/>
      <c r="F73" s="48"/>
      <c r="G73" s="60">
        <v>34579</v>
      </c>
    </row>
    <row r="74" spans="1:7" ht="25.5" customHeight="1" thickBot="1" x14ac:dyDescent="0.3">
      <c r="A74" s="29"/>
      <c r="B74" s="46" t="s">
        <v>87</v>
      </c>
      <c r="C74" s="47"/>
      <c r="D74" s="47"/>
      <c r="E74" s="47"/>
      <c r="F74" s="48"/>
      <c r="G74" s="60">
        <v>43223</v>
      </c>
    </row>
    <row r="75" spans="1:7" ht="15.75" thickBot="1" x14ac:dyDescent="0.3">
      <c r="A75" s="37"/>
      <c r="B75" s="51" t="s">
        <v>41</v>
      </c>
      <c r="C75" s="51"/>
      <c r="D75" s="51"/>
      <c r="E75" s="51"/>
      <c r="F75" s="52"/>
      <c r="G75" s="62">
        <v>120161</v>
      </c>
    </row>
    <row r="76" spans="1:7" ht="74.25" customHeight="1" thickBot="1" x14ac:dyDescent="0.3">
      <c r="A76" s="29"/>
      <c r="B76" s="47" t="s">
        <v>111</v>
      </c>
      <c r="C76" s="48"/>
      <c r="D76" s="53" t="s">
        <v>113</v>
      </c>
      <c r="E76" s="54"/>
      <c r="F76" s="35">
        <v>5.81</v>
      </c>
      <c r="G76" s="36">
        <f>G75*F76</f>
        <v>698135</v>
      </c>
    </row>
    <row r="77" spans="1:7" ht="15.75" thickBot="1" x14ac:dyDescent="0.3">
      <c r="A77" s="32"/>
      <c r="B77" s="51" t="s">
        <v>88</v>
      </c>
      <c r="C77" s="51"/>
      <c r="D77" s="51"/>
      <c r="E77" s="51"/>
      <c r="F77" s="52"/>
      <c r="G77" s="61">
        <f>G76</f>
        <v>698135</v>
      </c>
    </row>
    <row r="78" spans="1:7" ht="15.75" thickBot="1" x14ac:dyDescent="0.3">
      <c r="A78" s="69" t="s">
        <v>89</v>
      </c>
      <c r="B78" s="69"/>
      <c r="C78" s="69"/>
      <c r="D78" s="69"/>
      <c r="E78" s="69"/>
      <c r="F78" s="69"/>
      <c r="G78" s="69"/>
    </row>
    <row r="79" spans="1:7" ht="15.75" customHeight="1" thickBot="1" x14ac:dyDescent="0.3">
      <c r="A79" s="40">
        <v>10</v>
      </c>
      <c r="B79" s="27" t="s">
        <v>90</v>
      </c>
      <c r="C79" s="30"/>
      <c r="D79" s="46" t="s">
        <v>91</v>
      </c>
      <c r="E79" s="47"/>
      <c r="F79" s="48"/>
      <c r="G79" s="49">
        <v>1392</v>
      </c>
    </row>
    <row r="80" spans="1:7" ht="51.75" thickBot="1" x14ac:dyDescent="0.3">
      <c r="A80" s="41"/>
      <c r="B80" s="29" t="s">
        <v>92</v>
      </c>
      <c r="C80" s="31"/>
      <c r="D80" s="43">
        <v>8</v>
      </c>
      <c r="E80" s="45"/>
      <c r="F80" s="28">
        <v>0</v>
      </c>
      <c r="G80" s="50"/>
    </row>
    <row r="81" spans="1:7" ht="25.5" customHeight="1" thickBot="1" x14ac:dyDescent="0.3">
      <c r="A81" s="29"/>
      <c r="B81" s="46" t="s">
        <v>93</v>
      </c>
      <c r="C81" s="47"/>
      <c r="D81" s="47"/>
      <c r="E81" s="47"/>
      <c r="F81" s="48"/>
      <c r="G81" s="28"/>
    </row>
    <row r="82" spans="1:7" ht="15.75" customHeight="1" thickBot="1" x14ac:dyDescent="0.3">
      <c r="A82" s="40">
        <v>11</v>
      </c>
      <c r="B82" s="27" t="s">
        <v>94</v>
      </c>
      <c r="C82" s="33"/>
      <c r="D82" s="46" t="s">
        <v>95</v>
      </c>
      <c r="E82" s="47"/>
      <c r="F82" s="48"/>
      <c r="G82" s="49">
        <v>1024</v>
      </c>
    </row>
    <row r="83" spans="1:7" ht="51.75" thickBot="1" x14ac:dyDescent="0.3">
      <c r="A83" s="41"/>
      <c r="B83" s="29" t="s">
        <v>96</v>
      </c>
      <c r="C83" s="31"/>
      <c r="D83" s="43">
        <v>32</v>
      </c>
      <c r="E83" s="45"/>
      <c r="F83" s="28">
        <v>0</v>
      </c>
      <c r="G83" s="50"/>
    </row>
    <row r="84" spans="1:7" ht="25.5" customHeight="1" thickBot="1" x14ac:dyDescent="0.3">
      <c r="A84" s="29"/>
      <c r="B84" s="46" t="s">
        <v>97</v>
      </c>
      <c r="C84" s="47"/>
      <c r="D84" s="47"/>
      <c r="E84" s="47"/>
      <c r="F84" s="48"/>
      <c r="G84" s="28"/>
    </row>
    <row r="85" spans="1:7" ht="15.75" customHeight="1" thickBot="1" x14ac:dyDescent="0.3">
      <c r="A85" s="40">
        <v>12</v>
      </c>
      <c r="B85" s="27" t="s">
        <v>98</v>
      </c>
      <c r="C85" s="33"/>
      <c r="D85" s="46" t="s">
        <v>99</v>
      </c>
      <c r="E85" s="47"/>
      <c r="F85" s="48"/>
      <c r="G85" s="39">
        <v>168</v>
      </c>
    </row>
    <row r="86" spans="1:7" ht="51.75" thickBot="1" x14ac:dyDescent="0.3">
      <c r="A86" s="41"/>
      <c r="B86" s="29" t="s">
        <v>100</v>
      </c>
      <c r="C86" s="31"/>
      <c r="D86" s="43">
        <v>28</v>
      </c>
      <c r="E86" s="45"/>
      <c r="F86" s="28">
        <v>0</v>
      </c>
      <c r="G86" s="42"/>
    </row>
    <row r="87" spans="1:7" ht="25.5" customHeight="1" thickBot="1" x14ac:dyDescent="0.3">
      <c r="A87" s="29"/>
      <c r="B87" s="46" t="s">
        <v>101</v>
      </c>
      <c r="C87" s="47"/>
      <c r="D87" s="47"/>
      <c r="E87" s="47"/>
      <c r="F87" s="48"/>
      <c r="G87" s="28"/>
    </row>
    <row r="88" spans="1:7" ht="15.75" customHeight="1" thickBot="1" x14ac:dyDescent="0.3">
      <c r="A88" s="40">
        <v>13</v>
      </c>
      <c r="B88" s="27" t="s">
        <v>102</v>
      </c>
      <c r="C88" s="33"/>
      <c r="D88" s="46" t="s">
        <v>103</v>
      </c>
      <c r="E88" s="47"/>
      <c r="F88" s="48"/>
      <c r="G88" s="39">
        <v>135</v>
      </c>
    </row>
    <row r="89" spans="1:7" ht="38.25" customHeight="1" thickBot="1" x14ac:dyDescent="0.3">
      <c r="A89" s="41"/>
      <c r="B89" s="29" t="s">
        <v>104</v>
      </c>
      <c r="C89" s="31"/>
      <c r="D89" s="43">
        <v>150</v>
      </c>
      <c r="E89" s="45"/>
      <c r="F89" s="28">
        <v>0</v>
      </c>
      <c r="G89" s="42"/>
    </row>
    <row r="90" spans="1:7" ht="25.5" customHeight="1" thickBot="1" x14ac:dyDescent="0.3">
      <c r="A90" s="29"/>
      <c r="B90" s="46" t="s">
        <v>105</v>
      </c>
      <c r="C90" s="47"/>
      <c r="D90" s="47"/>
      <c r="E90" s="47"/>
      <c r="F90" s="48"/>
      <c r="G90" s="28"/>
    </row>
    <row r="91" spans="1:7" ht="15.75" customHeight="1" thickBot="1" x14ac:dyDescent="0.3">
      <c r="A91" s="40">
        <v>14</v>
      </c>
      <c r="B91" s="27" t="s">
        <v>106</v>
      </c>
      <c r="C91" s="33"/>
      <c r="D91" s="46" t="s">
        <v>107</v>
      </c>
      <c r="E91" s="47"/>
      <c r="F91" s="48"/>
      <c r="G91" s="49">
        <v>1380</v>
      </c>
    </row>
    <row r="92" spans="1:7" ht="38.25" customHeight="1" thickBot="1" x14ac:dyDescent="0.3">
      <c r="A92" s="41"/>
      <c r="B92" s="29" t="s">
        <v>108</v>
      </c>
      <c r="C92" s="31"/>
      <c r="D92" s="43">
        <v>60</v>
      </c>
      <c r="E92" s="45"/>
      <c r="F92" s="28">
        <v>0</v>
      </c>
      <c r="G92" s="50"/>
    </row>
    <row r="93" spans="1:7" ht="25.5" customHeight="1" thickBot="1" x14ac:dyDescent="0.3">
      <c r="A93" s="29"/>
      <c r="B93" s="46" t="s">
        <v>109</v>
      </c>
      <c r="C93" s="47"/>
      <c r="D93" s="47"/>
      <c r="E93" s="47"/>
      <c r="F93" s="48"/>
      <c r="G93" s="28"/>
    </row>
    <row r="94" spans="1:7" ht="15.75" thickBot="1" x14ac:dyDescent="0.3">
      <c r="A94" s="37"/>
      <c r="B94" s="51" t="s">
        <v>41</v>
      </c>
      <c r="C94" s="51"/>
      <c r="D94" s="51"/>
      <c r="E94" s="51"/>
      <c r="F94" s="52"/>
      <c r="G94" s="63">
        <v>4099</v>
      </c>
    </row>
    <row r="95" spans="1:7" ht="64.5" customHeight="1" thickBot="1" x14ac:dyDescent="0.3">
      <c r="A95" s="29"/>
      <c r="B95" s="47" t="s">
        <v>114</v>
      </c>
      <c r="C95" s="48"/>
      <c r="D95" s="53" t="s">
        <v>115</v>
      </c>
      <c r="E95" s="54"/>
      <c r="F95" s="35">
        <v>44.45</v>
      </c>
      <c r="G95" s="36">
        <f>G94*F95</f>
        <v>182201</v>
      </c>
    </row>
    <row r="96" spans="1:7" ht="15.75" thickBot="1" x14ac:dyDescent="0.3">
      <c r="A96" s="32"/>
      <c r="B96" s="51" t="s">
        <v>110</v>
      </c>
      <c r="C96" s="51"/>
      <c r="D96" s="51"/>
      <c r="E96" s="51"/>
      <c r="F96" s="52"/>
      <c r="G96" s="61">
        <f>G95</f>
        <v>182201</v>
      </c>
    </row>
    <row r="97" spans="1:7" ht="15.75" thickBot="1" x14ac:dyDescent="0.3">
      <c r="A97" s="55"/>
      <c r="B97" s="55"/>
      <c r="C97" s="55"/>
      <c r="D97" s="55"/>
      <c r="E97" s="55"/>
      <c r="F97" s="55"/>
      <c r="G97" s="55"/>
    </row>
    <row r="98" spans="1:7" ht="15.75" thickBot="1" x14ac:dyDescent="0.3">
      <c r="A98" s="38"/>
      <c r="B98" s="56" t="s">
        <v>41</v>
      </c>
      <c r="C98" s="56"/>
      <c r="D98" s="56"/>
      <c r="E98" s="56"/>
      <c r="F98" s="57"/>
      <c r="G98" s="62">
        <f>G96+G77+G63</f>
        <v>1134233</v>
      </c>
    </row>
    <row r="99" spans="1:7" ht="25.5" customHeight="1" thickBot="1" x14ac:dyDescent="0.3">
      <c r="A99" s="29"/>
      <c r="B99" s="47" t="s">
        <v>10</v>
      </c>
      <c r="C99" s="48"/>
      <c r="D99" s="53" t="s">
        <v>116</v>
      </c>
      <c r="E99" s="54"/>
      <c r="F99" s="35">
        <v>0</v>
      </c>
      <c r="G99" s="65">
        <v>0</v>
      </c>
    </row>
    <row r="100" spans="1:7" ht="15.75" thickBot="1" x14ac:dyDescent="0.3">
      <c r="A100" s="37"/>
      <c r="B100" s="56" t="s">
        <v>11</v>
      </c>
      <c r="C100" s="56"/>
      <c r="D100" s="56"/>
      <c r="E100" s="56"/>
      <c r="F100" s="57"/>
      <c r="G100" s="62">
        <f>G98+G99</f>
        <v>1134233</v>
      </c>
    </row>
    <row r="101" spans="1:7" x14ac:dyDescent="0.25">
      <c r="A101" s="58"/>
      <c r="B101" s="58"/>
      <c r="C101" s="58"/>
      <c r="D101" s="58"/>
      <c r="E101" s="58"/>
      <c r="F101" s="58"/>
      <c r="G101" s="58"/>
    </row>
    <row r="102" spans="1:7" s="10" customFormat="1" ht="15" customHeight="1" x14ac:dyDescent="0.25"/>
    <row r="103" spans="1:7" x14ac:dyDescent="0.25">
      <c r="A103" s="17" t="s">
        <v>26</v>
      </c>
      <c r="B103" s="17"/>
      <c r="C103" s="17"/>
      <c r="D103" s="17"/>
      <c r="E103" s="17"/>
      <c r="F103" s="17"/>
      <c r="G103" s="17"/>
    </row>
  </sheetData>
  <mergeCells count="141">
    <mergeCell ref="D1:G1"/>
    <mergeCell ref="C2:G2"/>
    <mergeCell ref="C3:G3"/>
    <mergeCell ref="A4:G4"/>
    <mergeCell ref="A5:E5"/>
    <mergeCell ref="D6:G6"/>
    <mergeCell ref="A11:G11"/>
    <mergeCell ref="A13:G13"/>
    <mergeCell ref="A15:C15"/>
    <mergeCell ref="A16:G16"/>
    <mergeCell ref="A10:G10"/>
    <mergeCell ref="D7:G7"/>
    <mergeCell ref="G64:G65"/>
    <mergeCell ref="D64:F64"/>
    <mergeCell ref="C64:C65"/>
    <mergeCell ref="B64:B65"/>
    <mergeCell ref="A64:A65"/>
    <mergeCell ref="A1:B1"/>
    <mergeCell ref="A2:B2"/>
    <mergeCell ref="A3:B3"/>
    <mergeCell ref="B100:F100"/>
    <mergeCell ref="A101:G101"/>
    <mergeCell ref="A103:G103"/>
    <mergeCell ref="B96:F96"/>
    <mergeCell ref="A97:G97"/>
    <mergeCell ref="B98:F98"/>
    <mergeCell ref="B99:C99"/>
    <mergeCell ref="D99:E99"/>
    <mergeCell ref="B93:F93"/>
    <mergeCell ref="B94:F94"/>
    <mergeCell ref="B95:C95"/>
    <mergeCell ref="D95:E95"/>
    <mergeCell ref="B90:F90"/>
    <mergeCell ref="A91:A92"/>
    <mergeCell ref="D91:F91"/>
    <mergeCell ref="G91:G92"/>
    <mergeCell ref="D92:E92"/>
    <mergeCell ref="B87:F87"/>
    <mergeCell ref="A88:A89"/>
    <mergeCell ref="D88:F88"/>
    <mergeCell ref="G88:G89"/>
    <mergeCell ref="D89:E89"/>
    <mergeCell ref="B84:F84"/>
    <mergeCell ref="A85:A86"/>
    <mergeCell ref="D85:F85"/>
    <mergeCell ref="G85:G86"/>
    <mergeCell ref="D86:E86"/>
    <mergeCell ref="B81:F81"/>
    <mergeCell ref="A82:A83"/>
    <mergeCell ref="D82:F82"/>
    <mergeCell ref="G82:G83"/>
    <mergeCell ref="D83:E83"/>
    <mergeCell ref="A79:A80"/>
    <mergeCell ref="D79:F79"/>
    <mergeCell ref="G79:G80"/>
    <mergeCell ref="D80:E80"/>
    <mergeCell ref="A78:G78"/>
    <mergeCell ref="B76:C76"/>
    <mergeCell ref="D76:E76"/>
    <mergeCell ref="B77:F77"/>
    <mergeCell ref="B73:F73"/>
    <mergeCell ref="B74:F74"/>
    <mergeCell ref="B75:F75"/>
    <mergeCell ref="D69:E69"/>
    <mergeCell ref="B70:F70"/>
    <mergeCell ref="B71:F71"/>
    <mergeCell ref="B72:F72"/>
    <mergeCell ref="D65:F65"/>
    <mergeCell ref="D66:F66"/>
    <mergeCell ref="A67:G67"/>
    <mergeCell ref="A68:A69"/>
    <mergeCell ref="D68:F68"/>
    <mergeCell ref="G68:G69"/>
    <mergeCell ref="B62:C62"/>
    <mergeCell ref="D62:E62"/>
    <mergeCell ref="B63:F63"/>
    <mergeCell ref="B59:F59"/>
    <mergeCell ref="B60:F60"/>
    <mergeCell ref="B61:F61"/>
    <mergeCell ref="B56:F56"/>
    <mergeCell ref="A57:A58"/>
    <mergeCell ref="D57:F57"/>
    <mergeCell ref="G57:G58"/>
    <mergeCell ref="D58:E58"/>
    <mergeCell ref="B53:F53"/>
    <mergeCell ref="A54:A55"/>
    <mergeCell ref="D54:F54"/>
    <mergeCell ref="G54:G55"/>
    <mergeCell ref="D55:E55"/>
    <mergeCell ref="B50:F50"/>
    <mergeCell ref="A51:A52"/>
    <mergeCell ref="D51:F51"/>
    <mergeCell ref="G51:G52"/>
    <mergeCell ref="D52:E52"/>
    <mergeCell ref="B47:F47"/>
    <mergeCell ref="A48:A49"/>
    <mergeCell ref="D48:F48"/>
    <mergeCell ref="G48:G49"/>
    <mergeCell ref="D49:E49"/>
    <mergeCell ref="A45:A46"/>
    <mergeCell ref="D45:F45"/>
    <mergeCell ref="G45:G46"/>
    <mergeCell ref="D46:E46"/>
    <mergeCell ref="D41:E41"/>
    <mergeCell ref="B42:F42"/>
    <mergeCell ref="B43:F43"/>
    <mergeCell ref="A44:G44"/>
    <mergeCell ref="A39:G39"/>
    <mergeCell ref="A40:A41"/>
    <mergeCell ref="D40:F40"/>
    <mergeCell ref="G40:G41"/>
    <mergeCell ref="B38:F38"/>
    <mergeCell ref="D34:E34"/>
    <mergeCell ref="B35:F35"/>
    <mergeCell ref="B36:F36"/>
    <mergeCell ref="B37:F37"/>
    <mergeCell ref="A31:G31"/>
    <mergeCell ref="A32:G32"/>
    <mergeCell ref="A33:A34"/>
    <mergeCell ref="D33:F33"/>
    <mergeCell ref="G33:G34"/>
    <mergeCell ref="B30:F30"/>
    <mergeCell ref="B27:F27"/>
    <mergeCell ref="B28:F28"/>
    <mergeCell ref="B29:F29"/>
    <mergeCell ref="B24:F24"/>
    <mergeCell ref="B25:F25"/>
    <mergeCell ref="B26:F26"/>
    <mergeCell ref="A22:A23"/>
    <mergeCell ref="D22:F22"/>
    <mergeCell ref="G22:G23"/>
    <mergeCell ref="D23:E23"/>
    <mergeCell ref="D18:F18"/>
    <mergeCell ref="D19:F19"/>
    <mergeCell ref="A20:G20"/>
    <mergeCell ref="A21:G21"/>
    <mergeCell ref="A17:A18"/>
    <mergeCell ref="B17:B18"/>
    <mergeCell ref="C17:C18"/>
    <mergeCell ref="D17:F17"/>
    <mergeCell ref="G17:G18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2024-04-23T06:14:16Z</dcterms:modified>
</cp:coreProperties>
</file>